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enevo Thinkpad Backups\D Drive Tex Village\Mohiuddin\ACCOUNTS\MARKETING PROFIT RECORD\"/>
    </mc:Choice>
  </mc:AlternateContent>
  <xr:revisionPtr revIDLastSave="0" documentId="13_ncr:1_{1DB46769-DA2F-4D24-880A-039D7C00D7D1}" xr6:coauthVersionLast="47" xr6:coauthVersionMax="47" xr10:uidLastSave="{00000000-0000-0000-0000-000000000000}"/>
  <bookViews>
    <workbookView xWindow="-110" yWindow="-110" windowWidth="19420" windowHeight="10300" xr2:uid="{D8C2C843-A7AC-44DE-BC4D-CC823BEC589B}"/>
  </bookViews>
  <sheets>
    <sheet name="ALL PENDING COMMISSION" sheetId="1" r:id="rId1"/>
  </sheets>
  <definedNames>
    <definedName name="_xlnm._FilterDatabase" localSheetId="0" hidden="1">'ALL PENDING COMMISSION'!$B$5:$M$134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47" i="1" l="1"/>
  <c r="L147" i="1"/>
  <c r="K148" i="1"/>
  <c r="L148" i="1"/>
  <c r="K151" i="1"/>
  <c r="L151" i="1"/>
  <c r="K150" i="1"/>
  <c r="L150" i="1"/>
  <c r="K149" i="1"/>
  <c r="L149" i="1"/>
  <c r="J146" i="1"/>
  <c r="L146" i="1"/>
  <c r="J147" i="1"/>
  <c r="J148" i="1"/>
  <c r="J149" i="1"/>
  <c r="J150" i="1"/>
  <c r="J151" i="1"/>
  <c r="J152" i="1"/>
  <c r="L152" i="1"/>
  <c r="J145" i="1"/>
  <c r="L145" i="1"/>
  <c r="J133" i="1"/>
  <c r="L132" i="1"/>
  <c r="J132" i="1"/>
  <c r="J131" i="1"/>
  <c r="L130" i="1"/>
  <c r="J130" i="1"/>
  <c r="J129" i="1"/>
  <c r="L129" i="1"/>
  <c r="J128" i="1"/>
  <c r="L128" i="1"/>
  <c r="J127" i="1"/>
  <c r="L127" i="1"/>
  <c r="J126" i="1"/>
  <c r="L126" i="1"/>
  <c r="L125" i="1"/>
  <c r="J125" i="1"/>
  <c r="K124" i="1"/>
  <c r="L124" i="1"/>
  <c r="J124" i="1"/>
  <c r="J123" i="1"/>
  <c r="L123" i="1"/>
  <c r="J122" i="1"/>
  <c r="L122" i="1"/>
  <c r="J121" i="1"/>
  <c r="L121" i="1"/>
  <c r="J120" i="1"/>
  <c r="J107" i="1"/>
  <c r="L107" i="1"/>
  <c r="J102" i="1"/>
  <c r="L102" i="1"/>
  <c r="J101" i="1"/>
  <c r="L101" i="1"/>
  <c r="J100" i="1"/>
  <c r="L100" i="1"/>
  <c r="J99" i="1"/>
  <c r="L99" i="1"/>
  <c r="J98" i="1"/>
  <c r="L98" i="1"/>
  <c r="J97" i="1"/>
  <c r="L97" i="1"/>
  <c r="J96" i="1"/>
  <c r="L96" i="1"/>
  <c r="J95" i="1"/>
  <c r="L95" i="1"/>
  <c r="J94" i="1"/>
  <c r="L94" i="1"/>
  <c r="J93" i="1"/>
  <c r="L93" i="1"/>
  <c r="J92" i="1"/>
  <c r="L92" i="1"/>
  <c r="J91" i="1"/>
  <c r="L91" i="1"/>
  <c r="J90" i="1"/>
  <c r="L90" i="1"/>
  <c r="J89" i="1"/>
  <c r="L89" i="1"/>
  <c r="J88" i="1"/>
  <c r="L88" i="1"/>
  <c r="J87" i="1"/>
  <c r="L87" i="1"/>
  <c r="J86" i="1"/>
  <c r="L86" i="1"/>
  <c r="J85" i="1"/>
  <c r="L85" i="1"/>
  <c r="J84" i="1"/>
  <c r="L84" i="1"/>
  <c r="J83" i="1"/>
  <c r="L83" i="1"/>
  <c r="J82" i="1"/>
  <c r="L82" i="1"/>
  <c r="J81" i="1"/>
  <c r="L81" i="1"/>
  <c r="J80" i="1"/>
  <c r="L80" i="1"/>
  <c r="J79" i="1"/>
  <c r="L79" i="1"/>
  <c r="J78" i="1"/>
  <c r="L78" i="1"/>
  <c r="J77" i="1"/>
  <c r="L77" i="1"/>
  <c r="J76" i="1"/>
  <c r="L76" i="1"/>
  <c r="J75" i="1"/>
  <c r="L75" i="1"/>
  <c r="J74" i="1"/>
  <c r="L74" i="1"/>
  <c r="J73" i="1"/>
  <c r="L73" i="1"/>
  <c r="J72" i="1"/>
  <c r="L72" i="1"/>
  <c r="J71" i="1"/>
  <c r="L71" i="1"/>
  <c r="J70" i="1"/>
  <c r="L70" i="1"/>
  <c r="J69" i="1"/>
  <c r="L69" i="1"/>
  <c r="L68" i="1"/>
  <c r="J68" i="1"/>
  <c r="L67" i="1"/>
  <c r="J67" i="1"/>
  <c r="L66" i="1"/>
  <c r="J66" i="1"/>
  <c r="L65" i="1"/>
  <c r="J65" i="1"/>
  <c r="L64" i="1"/>
  <c r="J64" i="1"/>
  <c r="L63" i="1"/>
  <c r="J63" i="1"/>
  <c r="J62" i="1"/>
  <c r="L62" i="1"/>
  <c r="J61" i="1"/>
  <c r="L61" i="1"/>
  <c r="J60" i="1"/>
  <c r="L60" i="1"/>
  <c r="J59" i="1"/>
  <c r="L59" i="1"/>
  <c r="J58" i="1"/>
  <c r="L58" i="1"/>
  <c r="L57" i="1"/>
  <c r="J57" i="1"/>
  <c r="L56" i="1"/>
  <c r="J56" i="1"/>
  <c r="L55" i="1"/>
  <c r="J55" i="1"/>
  <c r="J54" i="1"/>
  <c r="L54" i="1"/>
  <c r="J53" i="1"/>
  <c r="L53" i="1"/>
  <c r="J52" i="1"/>
  <c r="L52" i="1"/>
  <c r="J51" i="1"/>
  <c r="L51" i="1"/>
  <c r="J50" i="1"/>
  <c r="L50" i="1"/>
  <c r="L49" i="1"/>
  <c r="J49" i="1"/>
  <c r="L48" i="1"/>
  <c r="J48" i="1"/>
  <c r="J47" i="1"/>
  <c r="L47" i="1"/>
  <c r="J46" i="1"/>
  <c r="L46" i="1"/>
  <c r="J45" i="1"/>
  <c r="L45" i="1"/>
  <c r="J44" i="1"/>
  <c r="L44" i="1"/>
  <c r="J43" i="1"/>
  <c r="L43" i="1"/>
  <c r="L42" i="1"/>
  <c r="J42" i="1"/>
  <c r="J37" i="1"/>
  <c r="L37" i="1"/>
  <c r="J36" i="1"/>
  <c r="L36" i="1"/>
  <c r="J35" i="1"/>
  <c r="L35" i="1"/>
  <c r="J34" i="1"/>
  <c r="L34" i="1"/>
  <c r="J33" i="1"/>
  <c r="L33" i="1"/>
  <c r="J32" i="1"/>
  <c r="L32" i="1"/>
  <c r="J31" i="1"/>
  <c r="L31" i="1"/>
  <c r="J30" i="1"/>
  <c r="L30" i="1"/>
  <c r="J29" i="1"/>
  <c r="L29" i="1"/>
  <c r="J28" i="1"/>
  <c r="L28" i="1"/>
  <c r="J27" i="1"/>
  <c r="L27" i="1"/>
  <c r="J26" i="1"/>
  <c r="L26" i="1"/>
  <c r="J25" i="1"/>
  <c r="L25" i="1"/>
  <c r="J24" i="1"/>
  <c r="L24" i="1"/>
  <c r="J23" i="1"/>
  <c r="L23" i="1"/>
  <c r="J22" i="1"/>
  <c r="L22" i="1"/>
  <c r="J21" i="1"/>
  <c r="L21" i="1"/>
  <c r="J20" i="1"/>
  <c r="L20" i="1"/>
  <c r="L19" i="1"/>
  <c r="J19" i="1"/>
  <c r="L18" i="1"/>
  <c r="J18" i="1"/>
  <c r="L17" i="1"/>
  <c r="J17" i="1"/>
  <c r="L16" i="1"/>
  <c r="J16" i="1"/>
  <c r="L15" i="1"/>
  <c r="J15" i="1"/>
  <c r="L14" i="1"/>
  <c r="J14" i="1"/>
  <c r="J13" i="1"/>
  <c r="L13" i="1"/>
  <c r="J12" i="1"/>
  <c r="L12" i="1"/>
  <c r="J11" i="1"/>
  <c r="L11" i="1"/>
  <c r="J10" i="1"/>
  <c r="L10" i="1"/>
  <c r="J9" i="1"/>
  <c r="L9" i="1"/>
  <c r="J8" i="1"/>
  <c r="L8" i="1"/>
  <c r="J7" i="1"/>
  <c r="L7" i="1"/>
  <c r="J6" i="1"/>
  <c r="L6" i="1"/>
  <c r="L153" i="1"/>
  <c r="L141" i="1"/>
  <c r="L103" i="1"/>
  <c r="L38" i="1"/>
  <c r="F155" i="1"/>
</calcChain>
</file>

<file path=xl/sharedStrings.xml><?xml version="1.0" encoding="utf-8"?>
<sst xmlns="http://schemas.openxmlformats.org/spreadsheetml/2006/main" count="602" uniqueCount="252">
  <si>
    <t>PI ISSUED BUT LC PENDING</t>
  </si>
  <si>
    <t>CUSTOMER</t>
  </si>
  <si>
    <t>CONCERN</t>
  </si>
  <si>
    <t>SUPPLIER</t>
  </si>
  <si>
    <t>DESCRIPTION OF GOODS</t>
  </si>
  <si>
    <t>PI NO</t>
  </si>
  <si>
    <t>PI DATE</t>
  </si>
  <si>
    <t>QUANTITY IN KG</t>
  </si>
  <si>
    <t>PRICE</t>
  </si>
  <si>
    <t>VALUE</t>
  </si>
  <si>
    <t>COMMISSION DETAIL</t>
  </si>
  <si>
    <t>COMMISSION VALUE</t>
  </si>
  <si>
    <t>REMARKS</t>
  </si>
  <si>
    <t>Hoorain</t>
  </si>
  <si>
    <t>TV</t>
  </si>
  <si>
    <t>Milan</t>
  </si>
  <si>
    <t>NE 07/1 100% OPEN END COTTON PSCP YARN</t>
  </si>
  <si>
    <t>MILAN/PI/025/2026-27</t>
  </si>
  <si>
    <t>03.09.26</t>
  </si>
  <si>
    <t>NE 16/1 100% OPEN END COTTON PSCP YARN</t>
  </si>
  <si>
    <t>MILAN/PI/026-1/2026-27</t>
  </si>
  <si>
    <t>07.09.26</t>
  </si>
  <si>
    <t>MILAN/PI/026-2/2026-27</t>
  </si>
  <si>
    <t>NE 20/1 100% OPEN END COTTON PSCP YARN</t>
  </si>
  <si>
    <t>SIM Fabrics</t>
  </si>
  <si>
    <t>Shanxi Greenland</t>
  </si>
  <si>
    <t>NE 15/1,55% LINEN 25% ORG COTTON,20% REC COTTON</t>
  </si>
  <si>
    <t>2026LZ-012</t>
  </si>
  <si>
    <t>26.08.26</t>
  </si>
  <si>
    <t>2026LZ-015</t>
  </si>
  <si>
    <t>Anhui Wozhao</t>
  </si>
  <si>
    <t>NE 21/1,55% LINEN 25% ORG COTTON,20% REC COTTON</t>
  </si>
  <si>
    <t>AWSF20260909</t>
  </si>
  <si>
    <t>09.09.26</t>
  </si>
  <si>
    <t>NGHE</t>
  </si>
  <si>
    <t>NE 20/1 OE Yarn Unwaxed For Weaving, USA cotton</t>
  </si>
  <si>
    <t>NTY-HTF/290826-1/ PI</t>
  </si>
  <si>
    <t>29-08-26</t>
  </si>
  <si>
    <t>NTY-HTF/290826-2/ PI</t>
  </si>
  <si>
    <t>29/08/26</t>
  </si>
  <si>
    <t>NTY-HTF/290826-3/ PI</t>
  </si>
  <si>
    <t xml:space="preserve">NTY-HTF/290826-4/ PI </t>
  </si>
  <si>
    <t xml:space="preserve">NTY-HTF/290826-5/ PI </t>
  </si>
  <si>
    <t xml:space="preserve">NTY-HTF/290826-6/ PI </t>
  </si>
  <si>
    <t>Texeurop/Toads</t>
  </si>
  <si>
    <t>NE 24/1 45% HEMP/55% COTTON COMBED FOR KNITTING</t>
  </si>
  <si>
    <t>2026LZ-018</t>
  </si>
  <si>
    <t>17/09/26</t>
  </si>
  <si>
    <t>NE 30/1 45% HEMP/55% COTTON COMBED FOR KNITTING</t>
  </si>
  <si>
    <t>TOTAL</t>
  </si>
  <si>
    <t>LC ISSUED BUT PAYMENT PENDING</t>
  </si>
  <si>
    <t>QUANTITY</t>
  </si>
  <si>
    <t>Titas Sweater</t>
  </si>
  <si>
    <t>TAREK SIR</t>
  </si>
  <si>
    <t>Cangnan Haiqiao</t>
  </si>
  <si>
    <t xml:space="preserve">1/4.5NM 100% POLYESTER </t>
  </si>
  <si>
    <t>QCT20260825-01</t>
  </si>
  <si>
    <t>25.08.26</t>
  </si>
  <si>
    <t>Amanat Shah</t>
  </si>
  <si>
    <t>FARHAD SIR</t>
  </si>
  <si>
    <t>Texone Industrial</t>
  </si>
  <si>
    <t>NE 40/1 CCW YARN</t>
  </si>
  <si>
    <t>TIL20260266</t>
  </si>
  <si>
    <t>20.07.26</t>
  </si>
  <si>
    <t>TIL20260267</t>
  </si>
  <si>
    <t>Four H Dyeing</t>
  </si>
  <si>
    <t>MINHAJ SIR</t>
  </si>
  <si>
    <t>Technocraft Industries</t>
  </si>
  <si>
    <t>YG NE 20/1 CCH ORG NOP GOTS YARN</t>
  </si>
  <si>
    <t>TIIL/YARN/126600066</t>
  </si>
  <si>
    <t>18.06.26</t>
  </si>
  <si>
    <t>YG NE 30/1 CCH+ 40 DENIER</t>
  </si>
  <si>
    <t>YG NE 34/1 CCH+ 30 DENIER</t>
  </si>
  <si>
    <t>Poroshmoni</t>
  </si>
  <si>
    <t>Jiangsu Tongxiang</t>
  </si>
  <si>
    <t>1/5.6NM 100% VISCOSE DYED ON CONE</t>
  </si>
  <si>
    <t>jt26-PS26002</t>
  </si>
  <si>
    <t>03.08.26</t>
  </si>
  <si>
    <t>Rupa knit</t>
  </si>
  <si>
    <t>2/48nm 50% Viscose, 22% Nylon, 28% Polyester</t>
  </si>
  <si>
    <t>jt26-RK002</t>
  </si>
  <si>
    <t>11.05.26</t>
  </si>
  <si>
    <t>ELEGANT SPINNING</t>
  </si>
  <si>
    <t>Hengmei</t>
  </si>
  <si>
    <t>16+70D PC(50% POLYESTER &amp; 50% COTTON)</t>
  </si>
  <si>
    <t>HM20260703</t>
  </si>
  <si>
    <t>03.07.26</t>
  </si>
  <si>
    <t>2% + 0.05$</t>
  </si>
  <si>
    <t>Technocraft Textile</t>
  </si>
  <si>
    <t>YG NE 40/1 CCHNOP GOTS ORG YRAN</t>
  </si>
  <si>
    <t>TTL/YARN/226600060</t>
  </si>
  <si>
    <t>YG NE 24/1 CCH RING SPUN NOP GOTS ORG YARN</t>
  </si>
  <si>
    <t>Trident</t>
  </si>
  <si>
    <t>NE 40/1 100% CCW YARN</t>
  </si>
  <si>
    <t>TL/EXP/MKT/2026-27/AMA902</t>
  </si>
  <si>
    <t>07.07.26</t>
  </si>
  <si>
    <t>TL/EXP/MKT/2026-27/AMA904</t>
  </si>
  <si>
    <t>Zhangjiagang Duoyou</t>
  </si>
  <si>
    <t>1/10NM DYED YARN(91%REC POLY,6%WOOL,3%SPAN)</t>
  </si>
  <si>
    <t>YNTEXV230326R2</t>
  </si>
  <si>
    <t>23.03.26</t>
  </si>
  <si>
    <t>1/5nm 68% Cotton Combed 32% Polyamide</t>
  </si>
  <si>
    <t>jt26-RK003</t>
  </si>
  <si>
    <t>19.05.26</t>
  </si>
  <si>
    <t>TL/EXP/MKT/2026-27/AMA906</t>
  </si>
  <si>
    <t>TL/EXP/MKT/2026-27/AMA897</t>
  </si>
  <si>
    <t>TL/EXP/MKT/2026-27/AMA903</t>
  </si>
  <si>
    <t>Mithela</t>
  </si>
  <si>
    <t>Dong Phat</t>
  </si>
  <si>
    <t>NE 20 OE</t>
  </si>
  <si>
    <t>90/2026/DP</t>
  </si>
  <si>
    <t>03.06.26</t>
  </si>
  <si>
    <t>91/2026/DP</t>
  </si>
  <si>
    <t>2/48 NM 52% Viscose,20% Nylon,28% Polyester</t>
  </si>
  <si>
    <t>JT26-RK001</t>
  </si>
  <si>
    <t>21.01.26</t>
  </si>
  <si>
    <t>1/8.5 NM 66% Polyester,32% Acy,2% Wool</t>
  </si>
  <si>
    <t>YNTEXV21012026</t>
  </si>
  <si>
    <t>Max Sweater</t>
  </si>
  <si>
    <t>MXC</t>
  </si>
  <si>
    <t>POLYESTER DTY 300D/96F SD,SIM,RW,AA</t>
  </si>
  <si>
    <t>MXC20260414-0471</t>
  </si>
  <si>
    <t>14.04.26</t>
  </si>
  <si>
    <t>2.7 NM 100% Polyester Feather Yarn</t>
  </si>
  <si>
    <t>1/11NM DYED YARN(72%ACY,25%POLY,3% SPAN)</t>
  </si>
  <si>
    <t>YNTEXV03032026</t>
  </si>
  <si>
    <t>03.03.26</t>
  </si>
  <si>
    <t>Queen South</t>
  </si>
  <si>
    <t>Zenith Investment</t>
  </si>
  <si>
    <t>NE 20/2 100% BCI COTTON CARDED KNITTING YARN</t>
  </si>
  <si>
    <t>ZEN/PI/175/25-26</t>
  </si>
  <si>
    <t>06.03.26</t>
  </si>
  <si>
    <t xml:space="preserve">Gimatex </t>
  </si>
  <si>
    <t>NE 20/1 60% CCH+40% POLYESTER YARN FOR WEAVING</t>
  </si>
  <si>
    <t>GWSC260006</t>
  </si>
  <si>
    <t>07.04.26</t>
  </si>
  <si>
    <t>Sapphire Fibers</t>
  </si>
  <si>
    <t>NE 20/1 100% SUPIMA 70D SPANDEX WITH TG</t>
  </si>
  <si>
    <t>09965</t>
  </si>
  <si>
    <t>20.04.26</t>
  </si>
  <si>
    <t>MILAN/PI/EXP-009/2026-27</t>
  </si>
  <si>
    <t>18.04.26</t>
  </si>
  <si>
    <t>NE 10/1 100% OPEN END COTTON PSCP YARN</t>
  </si>
  <si>
    <t>ZL20260262</t>
  </si>
  <si>
    <t xml:space="preserve">Akij </t>
  </si>
  <si>
    <t>Anhui Xinhao</t>
  </si>
  <si>
    <t>NE 15/1 55% LINEN 45% BCI COTTON</t>
  </si>
  <si>
    <t>AXAT20260901</t>
  </si>
  <si>
    <t>01.09.26</t>
  </si>
  <si>
    <t>NE 15/1 45% LINEN 55% BCI COTTON</t>
  </si>
  <si>
    <t>NE 21/1 55% LINEN 45% BCI COTTON</t>
  </si>
  <si>
    <t>NE 21/1 45% LINEN 55% BCI COTTON</t>
  </si>
  <si>
    <t>NE 15/1 SIRO COMPACT(55% LINEN 45% COTTON)</t>
  </si>
  <si>
    <t>AWSF20260823</t>
  </si>
  <si>
    <t>23.08.26</t>
  </si>
  <si>
    <t>Jamuna Denim</t>
  </si>
  <si>
    <t>MILAN/PI/EXP-022/2026-27</t>
  </si>
  <si>
    <t>2026LZ-014</t>
  </si>
  <si>
    <t>2026LZ-013</t>
  </si>
  <si>
    <t>DEBIT NOTE ISSUED BUT COMMISSION PENDING</t>
  </si>
  <si>
    <t>NGHE TINH</t>
  </si>
  <si>
    <t>NTY-HTF/030426-1</t>
  </si>
  <si>
    <t>03.04.2026</t>
  </si>
  <si>
    <t>1% + 0.02$</t>
  </si>
  <si>
    <t>MILAN/PI/EXP-008/2026-27</t>
  </si>
  <si>
    <t>MILAN/PI/EXP-007/2026-27</t>
  </si>
  <si>
    <t>Ravali</t>
  </si>
  <si>
    <t>NE 80/1,100% CCH WEAVING YARN</t>
  </si>
  <si>
    <t>18.03.26</t>
  </si>
  <si>
    <t>mailed again</t>
  </si>
  <si>
    <t>MINAL/PI/EXP-003/2026-27</t>
  </si>
  <si>
    <t>02.03.26</t>
  </si>
  <si>
    <t>Saitex</t>
  </si>
  <si>
    <t>NE 30+40D(95% CCH+5% SPANDEX)CF</t>
  </si>
  <si>
    <t>ST-AMANAT08042026-001</t>
  </si>
  <si>
    <t>08.04.26</t>
  </si>
  <si>
    <t>1% + 0.39$</t>
  </si>
  <si>
    <t>HOORAIN</t>
  </si>
  <si>
    <t>MILAN</t>
  </si>
  <si>
    <t>NE 06/1 100% OPEN END COTTON PSCP YARN</t>
  </si>
  <si>
    <t>MILAN/PI/EXP-001/2026-27</t>
  </si>
  <si>
    <t>ELEGANT</t>
  </si>
  <si>
    <t>NE 06/1 OE &amp; NE 07/1 OE 100% COTTON PSCP YARN</t>
  </si>
  <si>
    <t>1% + 0.01$</t>
  </si>
  <si>
    <t>16+70D &amp; 20+70D</t>
  </si>
  <si>
    <t>12.12.26</t>
  </si>
  <si>
    <t>NE 30+40D + NE 40+40D</t>
  </si>
  <si>
    <t>ST-AMANAT08042026-002</t>
  </si>
  <si>
    <t>1% + 0.39$ / 0.24$</t>
  </si>
  <si>
    <t>NTY-HTF/030426-2</t>
  </si>
  <si>
    <t>03.04.26</t>
  </si>
  <si>
    <t>GTN</t>
  </si>
  <si>
    <t>NE 40/1 100% SUPIMA COTTON</t>
  </si>
  <si>
    <t>GEX6710022</t>
  </si>
  <si>
    <t>NE 60/2 100% SUPIMA COTTON</t>
  </si>
  <si>
    <t>NE 21/1 FLAX YARN(55% LINEN 45% COTTON)</t>
  </si>
  <si>
    <t>2026lZ-004</t>
  </si>
  <si>
    <t>09.07.26</t>
  </si>
  <si>
    <t>NE 15/1 FLAX YARN(55% LINEN 45% COTTON)</t>
  </si>
  <si>
    <t>Nice Denims</t>
  </si>
  <si>
    <t>20/1 100% COTTON OE CF WEAVING</t>
  </si>
  <si>
    <t>94/2026/DP</t>
  </si>
  <si>
    <t>16.06.26</t>
  </si>
  <si>
    <t>NZ</t>
  </si>
  <si>
    <t>HENGMEI</t>
  </si>
  <si>
    <t>10+70D CVC</t>
  </si>
  <si>
    <t>HM20260506</t>
  </si>
  <si>
    <t>06.05.2026</t>
  </si>
  <si>
    <t>HM20260610</t>
  </si>
  <si>
    <t>10.06.2026</t>
  </si>
  <si>
    <t>HM20260708</t>
  </si>
  <si>
    <t>08.07.2026</t>
  </si>
  <si>
    <t>Akij</t>
  </si>
  <si>
    <t>JWS</t>
  </si>
  <si>
    <t>36/1 PV 50/50 VORTEX YARN</t>
  </si>
  <si>
    <t>JWS20260726-019J</t>
  </si>
  <si>
    <t>26.07.26</t>
  </si>
  <si>
    <t>36/1 PV 50/50+40D COMPACT SIRO YARN</t>
  </si>
  <si>
    <t>AKIJ</t>
  </si>
  <si>
    <t>40/1 PV 50/50 VORTEX YARN</t>
  </si>
  <si>
    <t>JWS20260726-020J</t>
  </si>
  <si>
    <t>40/1 PV 50/50+40D COMPACT SIRO YARN</t>
  </si>
  <si>
    <t>`</t>
  </si>
  <si>
    <t>ALL TOTAL</t>
  </si>
  <si>
    <t>SAMPLING COMMISSION</t>
  </si>
  <si>
    <t>ANHUI WOZHAO</t>
  </si>
  <si>
    <t>ZHOUKOU SHENGTAI</t>
  </si>
  <si>
    <t>PARAMOUNT</t>
  </si>
  <si>
    <t>120/1,CWC(100% COTTON YARN)</t>
  </si>
  <si>
    <t>80/2 CCW CF</t>
  </si>
  <si>
    <t>BLENDED YARN PC 40+40D(55% poly+37% cot+8% span)</t>
  </si>
  <si>
    <t>15+70D LVS(52% LINEN+ 42% VISCOSE+6% SPENDEX)</t>
  </si>
  <si>
    <t>15/1 VL+70D(65% VIS+30% LINEN+5% SPANDEX)</t>
  </si>
  <si>
    <t>AWHH20260419</t>
  </si>
  <si>
    <t>STSH26007</t>
  </si>
  <si>
    <t>HM20260904</t>
  </si>
  <si>
    <t>AWHH20260923</t>
  </si>
  <si>
    <t>AWHH20261012</t>
  </si>
  <si>
    <t>AXPT20261014</t>
  </si>
  <si>
    <t>19.04.26</t>
  </si>
  <si>
    <t>22.05.26</t>
  </si>
  <si>
    <t>04.09.26</t>
  </si>
  <si>
    <t>23.09.26</t>
  </si>
  <si>
    <t>12.10.26</t>
  </si>
  <si>
    <t>14.10.26</t>
  </si>
  <si>
    <t>15/1 VL SLUB</t>
  </si>
  <si>
    <t>ALL PENDING COMMISSION</t>
  </si>
  <si>
    <t>PI/068/2025-26</t>
  </si>
  <si>
    <t>07.03.26</t>
  </si>
  <si>
    <t>PI/067-2/2025-26</t>
  </si>
  <si>
    <t>05.03.26</t>
  </si>
  <si>
    <t>PI/067-1/2025-26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</si>
</sst>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dd/mm/yy"/>
    <numFmt numFmtId="166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 applyAlignment="1">
      <alignment vertical="center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14" fontId="0" fillId="2" borderId="1" xfId="0" applyNumberFormat="1" applyFill="1" applyBorder="1" applyAlignment="1">
      <alignment horizontal="center" vertical="center"/>
    </xf>
    <xf numFmtId="43" fontId="0" fillId="2" borderId="1" xfId="1" applyFont="1" applyFill="1" applyBorder="1" applyAlignment="1">
      <alignment vertical="center"/>
    </xf>
    <xf numFmtId="8" fontId="0" fillId="2" borderId="1" xfId="0" applyNumberFormat="1" applyFill="1" applyBorder="1" applyAlignment="1">
      <alignment vertical="center"/>
    </xf>
    <xf numFmtId="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indent="9"/>
    </xf>
    <xf numFmtId="164" fontId="2" fillId="4" borderId="1" xfId="0" applyNumberFormat="1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0" fontId="0" fillId="2" borderId="1" xfId="0" applyNumberFormat="1" applyFill="1" applyBorder="1" applyAlignment="1">
      <alignment horizontal="center" vertical="center"/>
    </xf>
    <xf numFmtId="0" fontId="0" fillId="2" borderId="1" xfId="0" quotePrefix="1" applyFill="1" applyBorder="1" applyAlignment="1">
      <alignment vertical="center"/>
    </xf>
    <xf numFmtId="164" fontId="0" fillId="2" borderId="1" xfId="1" applyNumberFormat="1" applyFont="1" applyFill="1" applyBorder="1" applyAlignment="1">
      <alignment vertical="center"/>
    </xf>
    <xf numFmtId="164" fontId="0" fillId="2" borderId="1" xfId="1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44" fontId="0" fillId="2" borderId="1" xfId="2" applyFont="1" applyFill="1" applyBorder="1" applyAlignment="1">
      <alignment vertical="center"/>
    </xf>
    <xf numFmtId="44" fontId="0" fillId="2" borderId="1" xfId="2" applyFont="1" applyFill="1" applyBorder="1" applyAlignment="1">
      <alignment horizontal="center" vertical="center"/>
    </xf>
    <xf numFmtId="44" fontId="0" fillId="2" borderId="1" xfId="0" applyNumberForma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43" fontId="0" fillId="5" borderId="0" xfId="1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164" fontId="0" fillId="5" borderId="0" xfId="0" applyNumberFormat="1" applyFill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43" fontId="2" fillId="6" borderId="1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43" fontId="2" fillId="6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B827A-8B39-463A-9EFF-50A87962A966}">
  <sheetPr filterMode="1"/>
  <dimension ref="A1:N155"/>
  <sheetViews>
    <sheetView tabSelected="1" zoomScale="60" zoomScaleNormal="60" workbookViewId="0">
      <selection activeCell="E166" sqref="E166"/>
    </sheetView>
  </sheetViews>
  <sheetFormatPr defaultColWidth="8.7265625" defaultRowHeight="14.5" x14ac:dyDescent="0.35"/>
  <cols>
    <col min="1" max="1" width="3.7265625" style="31" customWidth="1"/>
    <col min="2" max="2" width="17.08984375" style="31" bestFit="1" customWidth="1"/>
    <col min="3" max="3" width="17.08984375" style="31" customWidth="1"/>
    <col min="4" max="4" width="19.6328125" style="31" customWidth="1"/>
    <col min="5" max="5" width="49.54296875" style="31" bestFit="1" customWidth="1"/>
    <col min="6" max="6" width="30.08984375" style="31" bestFit="1" customWidth="1"/>
    <col min="7" max="7" width="11.1796875" style="31" customWidth="1"/>
    <col min="8" max="8" width="11.54296875" style="33" bestFit="1" customWidth="1"/>
    <col min="9" max="9" width="8.453125" style="31" customWidth="1"/>
    <col min="10" max="10" width="12.08984375" style="31" bestFit="1" customWidth="1"/>
    <col min="11" max="11" width="16.36328125" style="34" bestFit="1" customWidth="1"/>
    <col min="12" max="12" width="13" style="35" customWidth="1"/>
    <col min="13" max="13" width="14.81640625" style="31" bestFit="1" customWidth="1"/>
    <col min="14" max="14" width="3.6328125" style="31" customWidth="1"/>
    <col min="15" max="16384" width="8.7265625" style="31"/>
  </cols>
  <sheetData>
    <row r="1" spans="1:14" x14ac:dyDescent="0.35">
      <c r="A1" s="1"/>
      <c r="B1" s="1"/>
      <c r="C1" s="1"/>
      <c r="D1" s="1"/>
      <c r="E1" s="1"/>
      <c r="F1" s="1"/>
      <c r="G1" s="1"/>
      <c r="H1" s="2"/>
      <c r="I1" s="1"/>
      <c r="J1" s="1"/>
      <c r="K1" s="3"/>
      <c r="L1" s="4"/>
      <c r="M1" s="1"/>
      <c r="N1" s="1"/>
    </row>
    <row r="2" spans="1:14" ht="32.15" customHeight="1" x14ac:dyDescent="0.35">
      <c r="A2" s="1"/>
      <c r="B2" s="43" t="s">
        <v>246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"/>
    </row>
    <row r="3" spans="1:14" x14ac:dyDescent="0.35">
      <c r="A3" s="1"/>
      <c r="B3" s="1"/>
      <c r="C3" s="1"/>
      <c r="D3" s="1"/>
      <c r="E3" s="1"/>
      <c r="F3" s="1"/>
      <c r="G3" s="1"/>
      <c r="H3" s="2"/>
      <c r="I3" s="1"/>
      <c r="J3" s="1"/>
      <c r="K3" s="3"/>
      <c r="L3" s="4"/>
      <c r="M3" s="1"/>
      <c r="N3" s="1"/>
    </row>
    <row r="4" spans="1:14" ht="20.149999999999999" customHeight="1" x14ac:dyDescent="0.35">
      <c r="A4" s="1"/>
      <c r="B4" s="42" t="s">
        <v>0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1"/>
    </row>
    <row r="5" spans="1:14" s="32" customFormat="1" ht="29.15" customHeight="1" x14ac:dyDescent="0.35">
      <c r="A5" s="6"/>
      <c r="B5" s="36" t="s">
        <v>1</v>
      </c>
      <c r="C5" s="36" t="s">
        <v>2</v>
      </c>
      <c r="D5" s="36" t="s">
        <v>3</v>
      </c>
      <c r="E5" s="36" t="s">
        <v>4</v>
      </c>
      <c r="F5" s="36" t="s">
        <v>5</v>
      </c>
      <c r="G5" s="36" t="s">
        <v>6</v>
      </c>
      <c r="H5" s="37" t="s">
        <v>7</v>
      </c>
      <c r="I5" s="36" t="s">
        <v>8</v>
      </c>
      <c r="J5" s="36" t="s">
        <v>9</v>
      </c>
      <c r="K5" s="38" t="s">
        <v>10</v>
      </c>
      <c r="L5" s="39" t="s">
        <v>11</v>
      </c>
      <c r="M5" s="36" t="s">
        <v>12</v>
      </c>
      <c r="N5" s="6"/>
    </row>
    <row r="6" spans="1:14" hidden="1" x14ac:dyDescent="0.35">
      <c r="A6" s="1"/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  <c r="G6" s="8" t="s">
        <v>18</v>
      </c>
      <c r="H6" s="9">
        <v>39200</v>
      </c>
      <c r="I6" s="10">
        <v>2.25</v>
      </c>
      <c r="J6" s="10">
        <f t="shared" ref="J6:J37" si="0">H6*I6</f>
        <v>88200</v>
      </c>
      <c r="K6" s="11">
        <v>0.01</v>
      </c>
      <c r="L6" s="12">
        <f>K6*J6</f>
        <v>882</v>
      </c>
      <c r="M6" s="7"/>
      <c r="N6" s="1"/>
    </row>
    <row r="7" spans="1:14" hidden="1" x14ac:dyDescent="0.35">
      <c r="A7" s="1"/>
      <c r="B7" s="7" t="s">
        <v>13</v>
      </c>
      <c r="C7" s="7" t="s">
        <v>14</v>
      </c>
      <c r="D7" s="7" t="s">
        <v>15</v>
      </c>
      <c r="E7" s="7" t="s">
        <v>19</v>
      </c>
      <c r="F7" s="7" t="s">
        <v>20</v>
      </c>
      <c r="G7" s="13" t="s">
        <v>21</v>
      </c>
      <c r="H7" s="9">
        <v>38960</v>
      </c>
      <c r="I7" s="10">
        <v>2.54</v>
      </c>
      <c r="J7" s="10">
        <f t="shared" si="0"/>
        <v>98958.399999999994</v>
      </c>
      <c r="K7" s="11">
        <v>0.01</v>
      </c>
      <c r="L7" s="12">
        <f t="shared" ref="L7:L9" si="1">K7*J7</f>
        <v>989.58399999999995</v>
      </c>
      <c r="M7" s="7"/>
      <c r="N7" s="1"/>
    </row>
    <row r="8" spans="1:14" hidden="1" x14ac:dyDescent="0.35">
      <c r="A8" s="1"/>
      <c r="B8" s="7" t="s">
        <v>13</v>
      </c>
      <c r="C8" s="7" t="s">
        <v>14</v>
      </c>
      <c r="D8" s="7" t="s">
        <v>15</v>
      </c>
      <c r="E8" s="7" t="s">
        <v>19</v>
      </c>
      <c r="F8" s="7" t="s">
        <v>22</v>
      </c>
      <c r="G8" s="13" t="s">
        <v>21</v>
      </c>
      <c r="H8" s="9">
        <v>12456</v>
      </c>
      <c r="I8" s="10">
        <v>2.54</v>
      </c>
      <c r="J8" s="10">
        <f t="shared" si="0"/>
        <v>31638.240000000002</v>
      </c>
      <c r="K8" s="11">
        <v>0.01</v>
      </c>
      <c r="L8" s="12">
        <f t="shared" si="1"/>
        <v>316.38240000000002</v>
      </c>
      <c r="M8" s="7"/>
      <c r="N8" s="1"/>
    </row>
    <row r="9" spans="1:14" hidden="1" x14ac:dyDescent="0.35">
      <c r="A9" s="1"/>
      <c r="B9" s="7" t="s">
        <v>13</v>
      </c>
      <c r="C9" s="7" t="s">
        <v>14</v>
      </c>
      <c r="D9" s="7" t="s">
        <v>15</v>
      </c>
      <c r="E9" s="7" t="s">
        <v>23</v>
      </c>
      <c r="F9" s="7" t="s">
        <v>22</v>
      </c>
      <c r="G9" s="13" t="s">
        <v>21</v>
      </c>
      <c r="H9" s="9">
        <v>6798</v>
      </c>
      <c r="I9" s="10">
        <v>2.6</v>
      </c>
      <c r="J9" s="10">
        <f t="shared" si="0"/>
        <v>17674.8</v>
      </c>
      <c r="K9" s="11">
        <v>0.01</v>
      </c>
      <c r="L9" s="12">
        <f t="shared" si="1"/>
        <v>176.74799999999999</v>
      </c>
      <c r="M9" s="7"/>
      <c r="N9" s="1"/>
    </row>
    <row r="10" spans="1:14" hidden="1" x14ac:dyDescent="0.35">
      <c r="A10" s="1"/>
      <c r="B10" s="7" t="s">
        <v>24</v>
      </c>
      <c r="C10" s="7" t="s">
        <v>14</v>
      </c>
      <c r="D10" s="7" t="s">
        <v>25</v>
      </c>
      <c r="E10" s="7" t="s">
        <v>26</v>
      </c>
      <c r="F10" s="7" t="s">
        <v>27</v>
      </c>
      <c r="G10" s="13" t="s">
        <v>28</v>
      </c>
      <c r="H10" s="9">
        <v>19500</v>
      </c>
      <c r="I10" s="10">
        <v>6.05</v>
      </c>
      <c r="J10" s="10">
        <f t="shared" si="0"/>
        <v>117975</v>
      </c>
      <c r="K10" s="14">
        <v>1.4999999999999999E-2</v>
      </c>
      <c r="L10" s="12">
        <f>K10*J10</f>
        <v>1769.625</v>
      </c>
      <c r="M10" s="7"/>
      <c r="N10" s="1"/>
    </row>
    <row r="11" spans="1:14" hidden="1" x14ac:dyDescent="0.35">
      <c r="A11" s="1"/>
      <c r="B11" s="7" t="s">
        <v>24</v>
      </c>
      <c r="C11" s="7" t="s">
        <v>14</v>
      </c>
      <c r="D11" s="7" t="s">
        <v>25</v>
      </c>
      <c r="E11" s="7" t="s">
        <v>26</v>
      </c>
      <c r="F11" s="7" t="s">
        <v>29</v>
      </c>
      <c r="G11" s="13" t="s">
        <v>28</v>
      </c>
      <c r="H11" s="9">
        <v>14500</v>
      </c>
      <c r="I11" s="10">
        <v>6.05</v>
      </c>
      <c r="J11" s="10">
        <f t="shared" si="0"/>
        <v>87725</v>
      </c>
      <c r="K11" s="14">
        <v>1.4999999999999999E-2</v>
      </c>
      <c r="L11" s="12">
        <f t="shared" ref="L11:L13" si="2">K11*J11</f>
        <v>1315.875</v>
      </c>
      <c r="M11" s="7"/>
      <c r="N11" s="1"/>
    </row>
    <row r="12" spans="1:14" hidden="1" x14ac:dyDescent="0.35">
      <c r="A12" s="1"/>
      <c r="B12" s="7" t="s">
        <v>24</v>
      </c>
      <c r="C12" s="7" t="s">
        <v>14</v>
      </c>
      <c r="D12" s="7" t="s">
        <v>30</v>
      </c>
      <c r="E12" s="7" t="s">
        <v>31</v>
      </c>
      <c r="F12" s="7" t="s">
        <v>32</v>
      </c>
      <c r="G12" s="13" t="s">
        <v>33</v>
      </c>
      <c r="H12" s="9">
        <v>10000</v>
      </c>
      <c r="I12" s="10">
        <v>7.4</v>
      </c>
      <c r="J12" s="10">
        <f t="shared" si="0"/>
        <v>74000</v>
      </c>
      <c r="K12" s="14">
        <v>1.4999999999999999E-2</v>
      </c>
      <c r="L12" s="12">
        <f t="shared" si="2"/>
        <v>1110</v>
      </c>
      <c r="M12" s="7"/>
      <c r="N12" s="1"/>
    </row>
    <row r="13" spans="1:14" hidden="1" x14ac:dyDescent="0.35">
      <c r="A13" s="1"/>
      <c r="B13" s="7" t="s">
        <v>24</v>
      </c>
      <c r="C13" s="7" t="s">
        <v>14</v>
      </c>
      <c r="D13" s="7" t="s">
        <v>30</v>
      </c>
      <c r="E13" s="7" t="s">
        <v>26</v>
      </c>
      <c r="F13" s="7" t="s">
        <v>32</v>
      </c>
      <c r="G13" s="13" t="s">
        <v>33</v>
      </c>
      <c r="H13" s="9">
        <v>10000</v>
      </c>
      <c r="I13" s="10">
        <v>6.05</v>
      </c>
      <c r="J13" s="10">
        <f t="shared" si="0"/>
        <v>60500</v>
      </c>
      <c r="K13" s="14">
        <v>1.4999999999999999E-2</v>
      </c>
      <c r="L13" s="12">
        <f t="shared" si="2"/>
        <v>907.5</v>
      </c>
      <c r="M13" s="7"/>
      <c r="N13" s="1"/>
    </row>
    <row r="14" spans="1:14" hidden="1" x14ac:dyDescent="0.35">
      <c r="A14" s="1"/>
      <c r="B14" s="7" t="s">
        <v>13</v>
      </c>
      <c r="C14" s="7" t="s">
        <v>14</v>
      </c>
      <c r="D14" s="7" t="s">
        <v>34</v>
      </c>
      <c r="E14" s="7" t="s">
        <v>35</v>
      </c>
      <c r="F14" s="7" t="s">
        <v>36</v>
      </c>
      <c r="G14" s="13" t="s">
        <v>37</v>
      </c>
      <c r="H14" s="9">
        <v>100000</v>
      </c>
      <c r="I14" s="10">
        <v>2.33</v>
      </c>
      <c r="J14" s="10">
        <f t="shared" si="0"/>
        <v>233000</v>
      </c>
      <c r="K14" s="15">
        <v>0.03</v>
      </c>
      <c r="L14" s="12">
        <f>H14*K14</f>
        <v>3000</v>
      </c>
      <c r="M14" s="7"/>
      <c r="N14" s="1"/>
    </row>
    <row r="15" spans="1:14" hidden="1" x14ac:dyDescent="0.35">
      <c r="A15" s="1"/>
      <c r="B15" s="7" t="s">
        <v>13</v>
      </c>
      <c r="C15" s="7" t="s">
        <v>14</v>
      </c>
      <c r="D15" s="7" t="s">
        <v>34</v>
      </c>
      <c r="E15" s="7" t="s">
        <v>35</v>
      </c>
      <c r="F15" s="7" t="s">
        <v>38</v>
      </c>
      <c r="G15" s="13" t="s">
        <v>39</v>
      </c>
      <c r="H15" s="9">
        <v>100000</v>
      </c>
      <c r="I15" s="10">
        <v>2.33</v>
      </c>
      <c r="J15" s="10">
        <f t="shared" si="0"/>
        <v>233000</v>
      </c>
      <c r="K15" s="15">
        <v>0.03</v>
      </c>
      <c r="L15" s="12">
        <f t="shared" ref="L15:L19" si="3">H15*K15</f>
        <v>3000</v>
      </c>
      <c r="M15" s="7"/>
      <c r="N15" s="1"/>
    </row>
    <row r="16" spans="1:14" hidden="1" x14ac:dyDescent="0.35">
      <c r="A16" s="1"/>
      <c r="B16" s="7" t="s">
        <v>13</v>
      </c>
      <c r="C16" s="7" t="s">
        <v>14</v>
      </c>
      <c r="D16" s="7" t="s">
        <v>34</v>
      </c>
      <c r="E16" s="7" t="s">
        <v>35</v>
      </c>
      <c r="F16" s="7" t="s">
        <v>40</v>
      </c>
      <c r="G16" s="13" t="s">
        <v>39</v>
      </c>
      <c r="H16" s="9">
        <v>100000</v>
      </c>
      <c r="I16" s="10">
        <v>2.33</v>
      </c>
      <c r="J16" s="10">
        <f t="shared" si="0"/>
        <v>233000</v>
      </c>
      <c r="K16" s="15">
        <v>0.03</v>
      </c>
      <c r="L16" s="12">
        <f t="shared" si="3"/>
        <v>3000</v>
      </c>
      <c r="M16" s="7"/>
      <c r="N16" s="1"/>
    </row>
    <row r="17" spans="1:14" hidden="1" x14ac:dyDescent="0.35">
      <c r="A17" s="1"/>
      <c r="B17" s="7" t="s">
        <v>13</v>
      </c>
      <c r="C17" s="7" t="s">
        <v>14</v>
      </c>
      <c r="D17" s="7" t="s">
        <v>34</v>
      </c>
      <c r="E17" s="7" t="s">
        <v>35</v>
      </c>
      <c r="F17" s="7" t="s">
        <v>41</v>
      </c>
      <c r="G17" s="13" t="s">
        <v>39</v>
      </c>
      <c r="H17" s="9">
        <v>100000</v>
      </c>
      <c r="I17" s="10">
        <v>2.33</v>
      </c>
      <c r="J17" s="10">
        <f t="shared" si="0"/>
        <v>233000</v>
      </c>
      <c r="K17" s="15">
        <v>0.03</v>
      </c>
      <c r="L17" s="12">
        <f t="shared" si="3"/>
        <v>3000</v>
      </c>
      <c r="M17" s="7"/>
      <c r="N17" s="1"/>
    </row>
    <row r="18" spans="1:14" hidden="1" x14ac:dyDescent="0.35">
      <c r="A18" s="1"/>
      <c r="B18" s="7" t="s">
        <v>13</v>
      </c>
      <c r="C18" s="7" t="s">
        <v>14</v>
      </c>
      <c r="D18" s="7" t="s">
        <v>34</v>
      </c>
      <c r="E18" s="7" t="s">
        <v>35</v>
      </c>
      <c r="F18" s="7" t="s">
        <v>42</v>
      </c>
      <c r="G18" s="13" t="s">
        <v>39</v>
      </c>
      <c r="H18" s="9">
        <v>100000</v>
      </c>
      <c r="I18" s="10">
        <v>2.33</v>
      </c>
      <c r="J18" s="10">
        <f t="shared" si="0"/>
        <v>233000</v>
      </c>
      <c r="K18" s="15">
        <v>0.03</v>
      </c>
      <c r="L18" s="12">
        <f t="shared" si="3"/>
        <v>3000</v>
      </c>
      <c r="M18" s="7"/>
      <c r="N18" s="1"/>
    </row>
    <row r="19" spans="1:14" hidden="1" x14ac:dyDescent="0.35">
      <c r="A19" s="1"/>
      <c r="B19" s="7" t="s">
        <v>13</v>
      </c>
      <c r="C19" s="7" t="s">
        <v>14</v>
      </c>
      <c r="D19" s="7" t="s">
        <v>34</v>
      </c>
      <c r="E19" s="7" t="s">
        <v>35</v>
      </c>
      <c r="F19" s="7" t="s">
        <v>43</v>
      </c>
      <c r="G19" s="13" t="s">
        <v>39</v>
      </c>
      <c r="H19" s="9">
        <v>100000</v>
      </c>
      <c r="I19" s="10">
        <v>2.33</v>
      </c>
      <c r="J19" s="10">
        <f t="shared" si="0"/>
        <v>233000</v>
      </c>
      <c r="K19" s="15">
        <v>0.03</v>
      </c>
      <c r="L19" s="12">
        <f t="shared" si="3"/>
        <v>3000</v>
      </c>
      <c r="M19" s="7"/>
      <c r="N19" s="1"/>
    </row>
    <row r="20" spans="1:14" hidden="1" x14ac:dyDescent="0.35">
      <c r="A20" s="1"/>
      <c r="B20" s="7" t="s">
        <v>44</v>
      </c>
      <c r="C20" s="7" t="s">
        <v>14</v>
      </c>
      <c r="D20" s="7" t="s">
        <v>25</v>
      </c>
      <c r="E20" s="7" t="s">
        <v>45</v>
      </c>
      <c r="F20" s="7" t="s">
        <v>46</v>
      </c>
      <c r="G20" s="13" t="s">
        <v>47</v>
      </c>
      <c r="H20" s="9">
        <v>7000</v>
      </c>
      <c r="I20" s="10">
        <v>9.25</v>
      </c>
      <c r="J20" s="10">
        <f t="shared" si="0"/>
        <v>64750</v>
      </c>
      <c r="K20" s="11">
        <v>0.02</v>
      </c>
      <c r="L20" s="12">
        <f>J20*K20</f>
        <v>1295</v>
      </c>
      <c r="M20" s="7"/>
      <c r="N20" s="1"/>
    </row>
    <row r="21" spans="1:14" hidden="1" x14ac:dyDescent="0.35">
      <c r="A21" s="1"/>
      <c r="B21" s="7" t="s">
        <v>44</v>
      </c>
      <c r="C21" s="7" t="s">
        <v>14</v>
      </c>
      <c r="D21" s="7" t="s">
        <v>25</v>
      </c>
      <c r="E21" s="7" t="s">
        <v>48</v>
      </c>
      <c r="F21" s="7" t="s">
        <v>46</v>
      </c>
      <c r="G21" s="13" t="s">
        <v>47</v>
      </c>
      <c r="H21" s="9">
        <v>500</v>
      </c>
      <c r="I21" s="10">
        <v>10.75</v>
      </c>
      <c r="J21" s="10">
        <f t="shared" si="0"/>
        <v>5375</v>
      </c>
      <c r="K21" s="11">
        <v>0.02</v>
      </c>
      <c r="L21" s="12">
        <f t="shared" ref="L21:L37" si="4">J21*K21</f>
        <v>107.5</v>
      </c>
      <c r="M21" s="7"/>
      <c r="N21" s="1"/>
    </row>
    <row r="22" spans="1:14" hidden="1" x14ac:dyDescent="0.35">
      <c r="A22" s="1"/>
      <c r="B22" s="7"/>
      <c r="C22" s="7"/>
      <c r="D22" s="7"/>
      <c r="E22" s="7"/>
      <c r="F22" s="7"/>
      <c r="G22" s="13"/>
      <c r="H22" s="9"/>
      <c r="I22" s="10"/>
      <c r="J22" s="10">
        <f t="shared" si="0"/>
        <v>0</v>
      </c>
      <c r="K22" s="11"/>
      <c r="L22" s="12">
        <f t="shared" si="4"/>
        <v>0</v>
      </c>
      <c r="M22" s="7"/>
      <c r="N22" s="1"/>
    </row>
    <row r="23" spans="1:14" hidden="1" x14ac:dyDescent="0.35">
      <c r="A23" s="1"/>
      <c r="B23" s="7"/>
      <c r="C23" s="7"/>
      <c r="D23" s="7"/>
      <c r="E23" s="7"/>
      <c r="F23" s="7"/>
      <c r="G23" s="13"/>
      <c r="H23" s="9"/>
      <c r="I23" s="10"/>
      <c r="J23" s="10">
        <f t="shared" si="0"/>
        <v>0</v>
      </c>
      <c r="K23" s="16"/>
      <c r="L23" s="12">
        <f t="shared" si="4"/>
        <v>0</v>
      </c>
      <c r="M23" s="7"/>
      <c r="N23" s="1"/>
    </row>
    <row r="24" spans="1:14" hidden="1" x14ac:dyDescent="0.35">
      <c r="A24" s="1"/>
      <c r="B24" s="7"/>
      <c r="C24" s="7"/>
      <c r="D24" s="7"/>
      <c r="E24" s="7"/>
      <c r="F24" s="7"/>
      <c r="G24" s="13"/>
      <c r="H24" s="9"/>
      <c r="I24" s="10"/>
      <c r="J24" s="10">
        <f t="shared" si="0"/>
        <v>0</v>
      </c>
      <c r="K24" s="16"/>
      <c r="L24" s="12">
        <f t="shared" si="4"/>
        <v>0</v>
      </c>
      <c r="M24" s="7"/>
      <c r="N24" s="1"/>
    </row>
    <row r="25" spans="1:14" hidden="1" x14ac:dyDescent="0.35">
      <c r="A25" s="1"/>
      <c r="B25" s="7"/>
      <c r="C25" s="7"/>
      <c r="D25" s="7"/>
      <c r="E25" s="7"/>
      <c r="F25" s="7"/>
      <c r="G25" s="13"/>
      <c r="H25" s="9"/>
      <c r="I25" s="10"/>
      <c r="J25" s="10">
        <f t="shared" si="0"/>
        <v>0</v>
      </c>
      <c r="K25" s="16"/>
      <c r="L25" s="12">
        <f t="shared" si="4"/>
        <v>0</v>
      </c>
      <c r="M25" s="7"/>
      <c r="N25" s="1"/>
    </row>
    <row r="26" spans="1:14" hidden="1" x14ac:dyDescent="0.35">
      <c r="A26" s="1"/>
      <c r="B26" s="7"/>
      <c r="C26" s="7"/>
      <c r="D26" s="7"/>
      <c r="E26" s="7"/>
      <c r="F26" s="7"/>
      <c r="G26" s="13"/>
      <c r="H26" s="9"/>
      <c r="I26" s="10"/>
      <c r="J26" s="10">
        <f t="shared" si="0"/>
        <v>0</v>
      </c>
      <c r="K26" s="11"/>
      <c r="L26" s="12">
        <f t="shared" si="4"/>
        <v>0</v>
      </c>
      <c r="M26" s="7"/>
      <c r="N26" s="1"/>
    </row>
    <row r="27" spans="1:14" hidden="1" x14ac:dyDescent="0.35">
      <c r="A27" s="1"/>
      <c r="B27" s="7"/>
      <c r="C27" s="7"/>
      <c r="D27" s="7"/>
      <c r="E27" s="7"/>
      <c r="F27" s="7"/>
      <c r="G27" s="13"/>
      <c r="H27" s="9"/>
      <c r="I27" s="10"/>
      <c r="J27" s="10">
        <f t="shared" si="0"/>
        <v>0</v>
      </c>
      <c r="K27" s="16"/>
      <c r="L27" s="12">
        <f t="shared" si="4"/>
        <v>0</v>
      </c>
      <c r="M27" s="7"/>
      <c r="N27" s="1"/>
    </row>
    <row r="28" spans="1:14" hidden="1" x14ac:dyDescent="0.35">
      <c r="A28" s="1"/>
      <c r="B28" s="7"/>
      <c r="C28" s="7"/>
      <c r="D28" s="7"/>
      <c r="E28" s="7"/>
      <c r="F28" s="7"/>
      <c r="G28" s="13"/>
      <c r="H28" s="9"/>
      <c r="I28" s="10"/>
      <c r="J28" s="10">
        <f t="shared" si="0"/>
        <v>0</v>
      </c>
      <c r="K28" s="16"/>
      <c r="L28" s="12">
        <f t="shared" si="4"/>
        <v>0</v>
      </c>
      <c r="M28" s="7"/>
      <c r="N28" s="1"/>
    </row>
    <row r="29" spans="1:14" hidden="1" x14ac:dyDescent="0.35">
      <c r="A29" s="1"/>
      <c r="B29" s="7"/>
      <c r="C29" s="7"/>
      <c r="D29" s="7"/>
      <c r="E29" s="7"/>
      <c r="F29" s="7"/>
      <c r="G29" s="13"/>
      <c r="H29" s="9"/>
      <c r="I29" s="10"/>
      <c r="J29" s="10">
        <f t="shared" si="0"/>
        <v>0</v>
      </c>
      <c r="K29" s="16"/>
      <c r="L29" s="12">
        <f t="shared" si="4"/>
        <v>0</v>
      </c>
      <c r="M29" s="7"/>
      <c r="N29" s="1"/>
    </row>
    <row r="30" spans="1:14" hidden="1" x14ac:dyDescent="0.35">
      <c r="A30" s="1"/>
      <c r="B30" s="7"/>
      <c r="C30" s="7"/>
      <c r="D30" s="7"/>
      <c r="E30" s="7"/>
      <c r="F30" s="7"/>
      <c r="G30" s="13"/>
      <c r="H30" s="9"/>
      <c r="I30" s="10"/>
      <c r="J30" s="10">
        <f t="shared" si="0"/>
        <v>0</v>
      </c>
      <c r="K30" s="11"/>
      <c r="L30" s="12">
        <f t="shared" si="4"/>
        <v>0</v>
      </c>
      <c r="M30" s="7"/>
      <c r="N30" s="1"/>
    </row>
    <row r="31" spans="1:14" hidden="1" x14ac:dyDescent="0.35">
      <c r="A31" s="1"/>
      <c r="B31" s="7"/>
      <c r="C31" s="7"/>
      <c r="D31" s="7"/>
      <c r="E31" s="7"/>
      <c r="F31" s="7"/>
      <c r="G31" s="13"/>
      <c r="H31" s="9"/>
      <c r="I31" s="10"/>
      <c r="J31" s="10">
        <f t="shared" si="0"/>
        <v>0</v>
      </c>
      <c r="K31" s="16"/>
      <c r="L31" s="12">
        <f t="shared" si="4"/>
        <v>0</v>
      </c>
      <c r="M31" s="7"/>
      <c r="N31" s="1"/>
    </row>
    <row r="32" spans="1:14" hidden="1" x14ac:dyDescent="0.35">
      <c r="A32" s="1"/>
      <c r="B32" s="7"/>
      <c r="C32" s="7"/>
      <c r="D32" s="7"/>
      <c r="E32" s="7"/>
      <c r="F32" s="7"/>
      <c r="G32" s="13"/>
      <c r="H32" s="9"/>
      <c r="I32" s="10"/>
      <c r="J32" s="10">
        <f t="shared" si="0"/>
        <v>0</v>
      </c>
      <c r="K32" s="16"/>
      <c r="L32" s="12">
        <f t="shared" si="4"/>
        <v>0</v>
      </c>
      <c r="M32" s="7"/>
      <c r="N32" s="1"/>
    </row>
    <row r="33" spans="1:14" hidden="1" x14ac:dyDescent="0.35">
      <c r="A33" s="1"/>
      <c r="B33" s="7"/>
      <c r="C33" s="7"/>
      <c r="D33" s="7"/>
      <c r="E33" s="7"/>
      <c r="F33" s="7"/>
      <c r="G33" s="13"/>
      <c r="H33" s="9"/>
      <c r="I33" s="10"/>
      <c r="J33" s="10">
        <f t="shared" si="0"/>
        <v>0</v>
      </c>
      <c r="K33" s="16"/>
      <c r="L33" s="12">
        <f t="shared" si="4"/>
        <v>0</v>
      </c>
      <c r="M33" s="7"/>
      <c r="N33" s="1"/>
    </row>
    <row r="34" spans="1:14" hidden="1" x14ac:dyDescent="0.35">
      <c r="A34" s="1"/>
      <c r="B34" s="7"/>
      <c r="C34" s="7"/>
      <c r="D34" s="7"/>
      <c r="E34" s="7"/>
      <c r="F34" s="7"/>
      <c r="G34" s="13"/>
      <c r="H34" s="9"/>
      <c r="I34" s="10"/>
      <c r="J34" s="10">
        <f t="shared" si="0"/>
        <v>0</v>
      </c>
      <c r="K34" s="11"/>
      <c r="L34" s="12">
        <f t="shared" si="4"/>
        <v>0</v>
      </c>
      <c r="M34" s="7"/>
      <c r="N34" s="1"/>
    </row>
    <row r="35" spans="1:14" hidden="1" x14ac:dyDescent="0.35">
      <c r="A35" s="1"/>
      <c r="B35" s="7"/>
      <c r="C35" s="7"/>
      <c r="D35" s="7"/>
      <c r="E35" s="7"/>
      <c r="F35" s="7"/>
      <c r="G35" s="13"/>
      <c r="H35" s="9"/>
      <c r="I35" s="10"/>
      <c r="J35" s="10">
        <f t="shared" si="0"/>
        <v>0</v>
      </c>
      <c r="K35" s="16"/>
      <c r="L35" s="12">
        <f t="shared" si="4"/>
        <v>0</v>
      </c>
      <c r="M35" s="7"/>
      <c r="N35" s="1"/>
    </row>
    <row r="36" spans="1:14" hidden="1" x14ac:dyDescent="0.35">
      <c r="A36" s="1"/>
      <c r="B36" s="7"/>
      <c r="C36" s="7"/>
      <c r="D36" s="7"/>
      <c r="E36" s="7"/>
      <c r="F36" s="7"/>
      <c r="G36" s="13"/>
      <c r="H36" s="9"/>
      <c r="I36" s="10"/>
      <c r="J36" s="10">
        <f t="shared" si="0"/>
        <v>0</v>
      </c>
      <c r="K36" s="16"/>
      <c r="L36" s="12">
        <f t="shared" si="4"/>
        <v>0</v>
      </c>
      <c r="M36" s="7"/>
      <c r="N36" s="1"/>
    </row>
    <row r="37" spans="1:14" hidden="1" x14ac:dyDescent="0.35">
      <c r="A37" s="1"/>
      <c r="B37" s="7"/>
      <c r="C37" s="7"/>
      <c r="D37" s="7"/>
      <c r="E37" s="7"/>
      <c r="F37" s="7"/>
      <c r="G37" s="13"/>
      <c r="H37" s="9"/>
      <c r="I37" s="10"/>
      <c r="J37" s="10">
        <f t="shared" si="0"/>
        <v>0</v>
      </c>
      <c r="K37" s="16"/>
      <c r="L37" s="12">
        <f t="shared" si="4"/>
        <v>0</v>
      </c>
      <c r="M37" s="7"/>
      <c r="N37" s="1"/>
    </row>
    <row r="38" spans="1:14" hidden="1" x14ac:dyDescent="0.35">
      <c r="A38" s="1"/>
      <c r="B38" s="1"/>
      <c r="C38" s="1"/>
      <c r="D38" s="1"/>
      <c r="E38" s="1"/>
      <c r="F38" s="1"/>
      <c r="G38" s="1"/>
      <c r="H38" s="2"/>
      <c r="I38" s="1"/>
      <c r="J38" s="17"/>
      <c r="K38" s="6" t="s">
        <v>49</v>
      </c>
      <c r="L38" s="18">
        <f>SUM(L6:L37)</f>
        <v>26870.214400000001</v>
      </c>
      <c r="M38" s="1"/>
      <c r="N38" s="1"/>
    </row>
    <row r="39" spans="1:14" hidden="1" x14ac:dyDescent="0.35">
      <c r="A39" s="1"/>
      <c r="B39" s="1"/>
      <c r="C39" s="1"/>
      <c r="D39" s="1"/>
      <c r="E39" s="1"/>
      <c r="F39" s="1"/>
      <c r="G39" s="1"/>
      <c r="H39" s="2"/>
      <c r="I39" s="1"/>
      <c r="J39" s="1"/>
      <c r="K39" s="3"/>
      <c r="L39" s="4"/>
      <c r="M39" s="1"/>
      <c r="N39" s="1"/>
    </row>
    <row r="40" spans="1:14" ht="20.149999999999999" hidden="1" customHeight="1" x14ac:dyDescent="0.35">
      <c r="A40" s="1"/>
      <c r="B40" s="42" t="s">
        <v>50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1"/>
    </row>
    <row r="41" spans="1:14" s="32" customFormat="1" ht="29.15" hidden="1" customHeight="1" x14ac:dyDescent="0.35">
      <c r="A41" s="6"/>
      <c r="B41" s="36" t="s">
        <v>1</v>
      </c>
      <c r="C41" s="36" t="s">
        <v>2</v>
      </c>
      <c r="D41" s="36" t="s">
        <v>3</v>
      </c>
      <c r="E41" s="36" t="s">
        <v>4</v>
      </c>
      <c r="F41" s="36" t="s">
        <v>5</v>
      </c>
      <c r="G41" s="36" t="s">
        <v>6</v>
      </c>
      <c r="H41" s="40" t="s">
        <v>51</v>
      </c>
      <c r="I41" s="36" t="s">
        <v>8</v>
      </c>
      <c r="J41" s="36" t="s">
        <v>9</v>
      </c>
      <c r="K41" s="38" t="s">
        <v>10</v>
      </c>
      <c r="L41" s="39" t="s">
        <v>11</v>
      </c>
      <c r="M41" s="36" t="s">
        <v>12</v>
      </c>
      <c r="N41" s="6"/>
    </row>
    <row r="42" spans="1:14" hidden="1" x14ac:dyDescent="0.35">
      <c r="A42" s="1"/>
      <c r="B42" s="7" t="s">
        <v>52</v>
      </c>
      <c r="C42" s="7" t="s">
        <v>53</v>
      </c>
      <c r="D42" s="7" t="s">
        <v>54</v>
      </c>
      <c r="E42" s="7" t="s">
        <v>55</v>
      </c>
      <c r="F42" s="7" t="s">
        <v>56</v>
      </c>
      <c r="G42" s="16" t="s">
        <v>57</v>
      </c>
      <c r="H42" s="9">
        <v>49853</v>
      </c>
      <c r="I42" s="10">
        <v>1.62</v>
      </c>
      <c r="J42" s="10">
        <f>H42*I42</f>
        <v>80761.86</v>
      </c>
      <c r="K42" s="16">
        <v>1.4999999999999999E-2</v>
      </c>
      <c r="L42" s="12">
        <f>H42*K42</f>
        <v>747.79499999999996</v>
      </c>
      <c r="M42" s="7"/>
      <c r="N42" s="1"/>
    </row>
    <row r="43" spans="1:14" x14ac:dyDescent="0.35">
      <c r="A43" s="1"/>
      <c r="B43" s="7" t="s">
        <v>58</v>
      </c>
      <c r="C43" s="19" t="s">
        <v>59</v>
      </c>
      <c r="D43" s="7" t="s">
        <v>60</v>
      </c>
      <c r="E43" s="7" t="s">
        <v>61</v>
      </c>
      <c r="F43" s="7" t="s">
        <v>62</v>
      </c>
      <c r="G43" s="7" t="s">
        <v>63</v>
      </c>
      <c r="H43" s="9">
        <v>20000</v>
      </c>
      <c r="I43" s="10">
        <v>3.45</v>
      </c>
      <c r="J43" s="10">
        <f t="shared" ref="J43:J102" si="5">H43*I43</f>
        <v>69000</v>
      </c>
      <c r="K43" s="11">
        <v>0.01</v>
      </c>
      <c r="L43" s="12">
        <f>J43*K43</f>
        <v>690</v>
      </c>
      <c r="M43" s="7"/>
      <c r="N43" s="1"/>
    </row>
    <row r="44" spans="1:14" x14ac:dyDescent="0.35">
      <c r="A44" s="1"/>
      <c r="B44" s="7" t="s">
        <v>58</v>
      </c>
      <c r="C44" s="19" t="s">
        <v>59</v>
      </c>
      <c r="D44" s="7" t="s">
        <v>60</v>
      </c>
      <c r="E44" s="7" t="s">
        <v>61</v>
      </c>
      <c r="F44" s="7" t="s">
        <v>64</v>
      </c>
      <c r="G44" s="7" t="s">
        <v>63</v>
      </c>
      <c r="H44" s="9">
        <v>20000</v>
      </c>
      <c r="I44" s="10">
        <v>3.45</v>
      </c>
      <c r="J44" s="10">
        <f t="shared" si="5"/>
        <v>69000</v>
      </c>
      <c r="K44" s="11">
        <v>0.01</v>
      </c>
      <c r="L44" s="12">
        <f>J44*K44</f>
        <v>690</v>
      </c>
      <c r="M44" s="7"/>
      <c r="N44" s="1"/>
    </row>
    <row r="45" spans="1:14" hidden="1" x14ac:dyDescent="0.35">
      <c r="A45" s="1"/>
      <c r="B45" s="19" t="s">
        <v>65</v>
      </c>
      <c r="C45" s="19" t="s">
        <v>66</v>
      </c>
      <c r="D45" s="19" t="s">
        <v>67</v>
      </c>
      <c r="E45" s="7" t="s">
        <v>68</v>
      </c>
      <c r="F45" s="19" t="s">
        <v>69</v>
      </c>
      <c r="G45" s="7" t="s">
        <v>70</v>
      </c>
      <c r="H45" s="9">
        <v>5184</v>
      </c>
      <c r="I45" s="10">
        <v>4.1500000000000004</v>
      </c>
      <c r="J45" s="10">
        <f t="shared" si="5"/>
        <v>21513.600000000002</v>
      </c>
      <c r="K45" s="11">
        <v>0.02</v>
      </c>
      <c r="L45" s="12">
        <f>J45*K45</f>
        <v>430.27200000000005</v>
      </c>
      <c r="M45" s="7"/>
      <c r="N45" s="1"/>
    </row>
    <row r="46" spans="1:14" hidden="1" x14ac:dyDescent="0.35">
      <c r="A46" s="1"/>
      <c r="B46" s="19" t="s">
        <v>65</v>
      </c>
      <c r="C46" s="19" t="s">
        <v>66</v>
      </c>
      <c r="D46" s="19" t="s">
        <v>67</v>
      </c>
      <c r="E46" s="7" t="s">
        <v>71</v>
      </c>
      <c r="F46" s="19" t="s">
        <v>69</v>
      </c>
      <c r="G46" s="7" t="s">
        <v>70</v>
      </c>
      <c r="H46" s="9">
        <v>1542.24</v>
      </c>
      <c r="I46" s="10">
        <v>5.45</v>
      </c>
      <c r="J46" s="10">
        <f t="shared" si="5"/>
        <v>8405.2080000000005</v>
      </c>
      <c r="K46" s="11">
        <v>0.02</v>
      </c>
      <c r="L46" s="12">
        <f>J46*K46</f>
        <v>168.10416000000001</v>
      </c>
      <c r="M46" s="7"/>
      <c r="N46" s="1"/>
    </row>
    <row r="47" spans="1:14" hidden="1" x14ac:dyDescent="0.35">
      <c r="A47" s="1"/>
      <c r="B47" s="19" t="s">
        <v>65</v>
      </c>
      <c r="C47" s="19" t="s">
        <v>66</v>
      </c>
      <c r="D47" s="19" t="s">
        <v>67</v>
      </c>
      <c r="E47" s="7" t="s">
        <v>72</v>
      </c>
      <c r="F47" s="19" t="s">
        <v>69</v>
      </c>
      <c r="G47" s="7" t="s">
        <v>70</v>
      </c>
      <c r="H47" s="9">
        <v>1542.24</v>
      </c>
      <c r="I47" s="10">
        <v>5.9</v>
      </c>
      <c r="J47" s="10">
        <f t="shared" si="5"/>
        <v>9099.2160000000003</v>
      </c>
      <c r="K47" s="11">
        <v>0.02</v>
      </c>
      <c r="L47" s="12">
        <f>J47*K47</f>
        <v>181.98432</v>
      </c>
      <c r="M47" s="7"/>
      <c r="N47" s="1"/>
    </row>
    <row r="48" spans="1:14" hidden="1" x14ac:dyDescent="0.35">
      <c r="A48" s="1"/>
      <c r="B48" s="7" t="s">
        <v>73</v>
      </c>
      <c r="C48" s="7" t="s">
        <v>53</v>
      </c>
      <c r="D48" s="7" t="s">
        <v>74</v>
      </c>
      <c r="E48" s="7" t="s">
        <v>75</v>
      </c>
      <c r="F48" s="7" t="s">
        <v>76</v>
      </c>
      <c r="G48" s="7" t="s">
        <v>77</v>
      </c>
      <c r="H48" s="9">
        <v>1360</v>
      </c>
      <c r="I48" s="10">
        <v>3.6</v>
      </c>
      <c r="J48" s="10">
        <f t="shared" si="5"/>
        <v>4896</v>
      </c>
      <c r="K48" s="16">
        <v>0.2</v>
      </c>
      <c r="L48" s="12">
        <f>H48*K48</f>
        <v>272</v>
      </c>
      <c r="M48" s="7"/>
      <c r="N48" s="1"/>
    </row>
    <row r="49" spans="1:14" hidden="1" x14ac:dyDescent="0.35">
      <c r="A49" s="1"/>
      <c r="B49" s="7" t="s">
        <v>78</v>
      </c>
      <c r="C49" s="7" t="s">
        <v>53</v>
      </c>
      <c r="D49" s="7" t="s">
        <v>74</v>
      </c>
      <c r="E49" s="7" t="s">
        <v>79</v>
      </c>
      <c r="F49" s="7" t="s">
        <v>80</v>
      </c>
      <c r="G49" s="7" t="s">
        <v>81</v>
      </c>
      <c r="H49" s="9">
        <v>4600</v>
      </c>
      <c r="I49" s="10">
        <v>2.02</v>
      </c>
      <c r="J49" s="10">
        <f t="shared" si="5"/>
        <v>9292</v>
      </c>
      <c r="K49" s="16">
        <v>0.22</v>
      </c>
      <c r="L49" s="12">
        <f>H49*K49</f>
        <v>1012</v>
      </c>
      <c r="M49" s="7"/>
      <c r="N49" s="1"/>
    </row>
    <row r="50" spans="1:14" hidden="1" x14ac:dyDescent="0.35">
      <c r="A50" s="1"/>
      <c r="B50" s="7" t="s">
        <v>82</v>
      </c>
      <c r="C50" s="7" t="s">
        <v>14</v>
      </c>
      <c r="D50" s="7" t="s">
        <v>83</v>
      </c>
      <c r="E50" s="7" t="s">
        <v>84</v>
      </c>
      <c r="F50" s="7" t="s">
        <v>85</v>
      </c>
      <c r="G50" s="7" t="s">
        <v>86</v>
      </c>
      <c r="H50" s="9">
        <v>66000</v>
      </c>
      <c r="I50" s="10">
        <v>2.75</v>
      </c>
      <c r="J50" s="10">
        <f t="shared" si="5"/>
        <v>181500</v>
      </c>
      <c r="K50" s="11" t="s">
        <v>87</v>
      </c>
      <c r="L50" s="12">
        <f>(J50*2%)+(H50*0.05)</f>
        <v>6930</v>
      </c>
      <c r="M50" s="7"/>
      <c r="N50" s="1"/>
    </row>
    <row r="51" spans="1:14" hidden="1" x14ac:dyDescent="0.35">
      <c r="A51" s="1"/>
      <c r="B51" s="19" t="s">
        <v>65</v>
      </c>
      <c r="C51" s="19" t="s">
        <v>66</v>
      </c>
      <c r="D51" s="19" t="s">
        <v>88</v>
      </c>
      <c r="E51" s="7" t="s">
        <v>89</v>
      </c>
      <c r="F51" s="19" t="s">
        <v>90</v>
      </c>
      <c r="G51" s="7" t="s">
        <v>70</v>
      </c>
      <c r="H51" s="9">
        <v>20592</v>
      </c>
      <c r="I51" s="10">
        <v>4.55</v>
      </c>
      <c r="J51" s="10">
        <f t="shared" si="5"/>
        <v>93693.599999999991</v>
      </c>
      <c r="K51" s="11">
        <v>0.02</v>
      </c>
      <c r="L51" s="12">
        <f>J51*K51</f>
        <v>1873.8719999999998</v>
      </c>
      <c r="M51" s="7"/>
      <c r="N51" s="1"/>
    </row>
    <row r="52" spans="1:14" hidden="1" x14ac:dyDescent="0.35">
      <c r="A52" s="1"/>
      <c r="B52" s="19" t="s">
        <v>65</v>
      </c>
      <c r="C52" s="19" t="s">
        <v>66</v>
      </c>
      <c r="D52" s="19" t="s">
        <v>88</v>
      </c>
      <c r="E52" s="7" t="s">
        <v>91</v>
      </c>
      <c r="F52" s="19" t="s">
        <v>90</v>
      </c>
      <c r="G52" s="7" t="s">
        <v>70</v>
      </c>
      <c r="H52" s="9">
        <v>1008</v>
      </c>
      <c r="I52" s="10">
        <v>4.2</v>
      </c>
      <c r="J52" s="10">
        <f t="shared" si="5"/>
        <v>4233.6000000000004</v>
      </c>
      <c r="K52" s="11">
        <v>0.02</v>
      </c>
      <c r="L52" s="12">
        <f>J52*K52</f>
        <v>84.672000000000011</v>
      </c>
      <c r="M52" s="7"/>
      <c r="N52" s="1"/>
    </row>
    <row r="53" spans="1:14" x14ac:dyDescent="0.35">
      <c r="A53" s="1"/>
      <c r="B53" s="7" t="s">
        <v>58</v>
      </c>
      <c r="C53" s="7" t="s">
        <v>59</v>
      </c>
      <c r="D53" s="7" t="s">
        <v>92</v>
      </c>
      <c r="E53" s="7" t="s">
        <v>93</v>
      </c>
      <c r="F53" s="7" t="s">
        <v>94</v>
      </c>
      <c r="G53" s="7" t="s">
        <v>95</v>
      </c>
      <c r="H53" s="9">
        <v>23500</v>
      </c>
      <c r="I53" s="10">
        <v>3.49</v>
      </c>
      <c r="J53" s="10">
        <f t="shared" si="5"/>
        <v>82015</v>
      </c>
      <c r="K53" s="11">
        <v>0.01</v>
      </c>
      <c r="L53" s="12">
        <f>J53*K53</f>
        <v>820.15</v>
      </c>
      <c r="M53" s="7"/>
      <c r="N53" s="1"/>
    </row>
    <row r="54" spans="1:14" x14ac:dyDescent="0.35">
      <c r="A54" s="1"/>
      <c r="B54" s="7" t="s">
        <v>58</v>
      </c>
      <c r="C54" s="7" t="s">
        <v>59</v>
      </c>
      <c r="D54" s="7" t="s">
        <v>92</v>
      </c>
      <c r="E54" s="7" t="s">
        <v>93</v>
      </c>
      <c r="F54" s="7" t="s">
        <v>96</v>
      </c>
      <c r="G54" s="7" t="s">
        <v>95</v>
      </c>
      <c r="H54" s="9">
        <v>23500</v>
      </c>
      <c r="I54" s="10">
        <v>3.49</v>
      </c>
      <c r="J54" s="10">
        <f t="shared" si="5"/>
        <v>82015</v>
      </c>
      <c r="K54" s="11">
        <v>0.01</v>
      </c>
      <c r="L54" s="12">
        <f>J54*K54</f>
        <v>820.15</v>
      </c>
      <c r="M54" s="7"/>
      <c r="N54" s="1"/>
    </row>
    <row r="55" spans="1:14" hidden="1" x14ac:dyDescent="0.35">
      <c r="A55" s="1"/>
      <c r="B55" s="7" t="s">
        <v>78</v>
      </c>
      <c r="C55" s="7" t="s">
        <v>53</v>
      </c>
      <c r="D55" s="7" t="s">
        <v>97</v>
      </c>
      <c r="E55" s="7" t="s">
        <v>98</v>
      </c>
      <c r="F55" s="7" t="s">
        <v>99</v>
      </c>
      <c r="G55" s="7" t="s">
        <v>100</v>
      </c>
      <c r="H55" s="9">
        <v>5243.39</v>
      </c>
      <c r="I55" s="10">
        <v>1.9</v>
      </c>
      <c r="J55" s="10">
        <f t="shared" si="5"/>
        <v>9962.4410000000007</v>
      </c>
      <c r="K55" s="16">
        <v>0.15</v>
      </c>
      <c r="L55" s="12">
        <f>H55*K55</f>
        <v>786.50850000000003</v>
      </c>
      <c r="M55" s="7"/>
      <c r="N55" s="1"/>
    </row>
    <row r="56" spans="1:14" hidden="1" x14ac:dyDescent="0.35">
      <c r="A56" s="1"/>
      <c r="B56" s="7" t="s">
        <v>78</v>
      </c>
      <c r="C56" s="7" t="s">
        <v>53</v>
      </c>
      <c r="D56" s="7" t="s">
        <v>97</v>
      </c>
      <c r="E56" s="7" t="s">
        <v>98</v>
      </c>
      <c r="F56" s="7" t="s">
        <v>99</v>
      </c>
      <c r="G56" s="7" t="s">
        <v>100</v>
      </c>
      <c r="H56" s="9">
        <v>5205.03</v>
      </c>
      <c r="I56" s="10">
        <v>2.14</v>
      </c>
      <c r="J56" s="10">
        <f t="shared" si="5"/>
        <v>11138.7642</v>
      </c>
      <c r="K56" s="16">
        <v>0.15</v>
      </c>
      <c r="L56" s="12">
        <f>H56*K56</f>
        <v>780.75449999999989</v>
      </c>
      <c r="M56" s="7"/>
      <c r="N56" s="1"/>
    </row>
    <row r="57" spans="1:14" hidden="1" x14ac:dyDescent="0.35">
      <c r="A57" s="1"/>
      <c r="B57" s="7" t="s">
        <v>78</v>
      </c>
      <c r="C57" s="7" t="s">
        <v>53</v>
      </c>
      <c r="D57" s="7" t="s">
        <v>74</v>
      </c>
      <c r="E57" s="7" t="s">
        <v>101</v>
      </c>
      <c r="F57" s="7" t="s">
        <v>102</v>
      </c>
      <c r="G57" s="7" t="s">
        <v>103</v>
      </c>
      <c r="H57" s="9">
        <v>9749.34</v>
      </c>
      <c r="I57" s="10">
        <v>3.8</v>
      </c>
      <c r="J57" s="10">
        <f t="shared" si="5"/>
        <v>37047.491999999998</v>
      </c>
      <c r="K57" s="16">
        <v>0.25</v>
      </c>
      <c r="L57" s="12">
        <f>H57*K57</f>
        <v>2437.335</v>
      </c>
      <c r="M57" s="7"/>
      <c r="N57" s="1"/>
    </row>
    <row r="58" spans="1:14" x14ac:dyDescent="0.35">
      <c r="A58" s="1"/>
      <c r="B58" s="7" t="s">
        <v>58</v>
      </c>
      <c r="C58" s="7" t="s">
        <v>59</v>
      </c>
      <c r="D58" s="7" t="s">
        <v>92</v>
      </c>
      <c r="E58" s="7" t="s">
        <v>93</v>
      </c>
      <c r="F58" s="7" t="s">
        <v>104</v>
      </c>
      <c r="G58" s="7" t="s">
        <v>95</v>
      </c>
      <c r="H58" s="9">
        <v>23500</v>
      </c>
      <c r="I58" s="10">
        <v>3.49</v>
      </c>
      <c r="J58" s="10">
        <f t="shared" si="5"/>
        <v>82015</v>
      </c>
      <c r="K58" s="11">
        <v>0.01</v>
      </c>
      <c r="L58" s="12">
        <f>J58*K58</f>
        <v>820.15</v>
      </c>
      <c r="M58" s="7"/>
      <c r="N58" s="1"/>
    </row>
    <row r="59" spans="1:14" x14ac:dyDescent="0.35">
      <c r="A59" s="1"/>
      <c r="B59" s="7" t="s">
        <v>58</v>
      </c>
      <c r="C59" s="7" t="s">
        <v>59</v>
      </c>
      <c r="D59" s="7" t="s">
        <v>92</v>
      </c>
      <c r="E59" s="7" t="s">
        <v>93</v>
      </c>
      <c r="F59" s="7" t="s">
        <v>105</v>
      </c>
      <c r="G59" s="7" t="s">
        <v>95</v>
      </c>
      <c r="H59" s="9">
        <v>23500</v>
      </c>
      <c r="I59" s="10">
        <v>3.49</v>
      </c>
      <c r="J59" s="10">
        <f t="shared" si="5"/>
        <v>82015</v>
      </c>
      <c r="K59" s="11">
        <v>0.01</v>
      </c>
      <c r="L59" s="12">
        <f>J59*K59</f>
        <v>820.15</v>
      </c>
      <c r="M59" s="7"/>
      <c r="N59" s="1"/>
    </row>
    <row r="60" spans="1:14" x14ac:dyDescent="0.35">
      <c r="A60" s="1"/>
      <c r="B60" s="7" t="s">
        <v>58</v>
      </c>
      <c r="C60" s="7" t="s">
        <v>59</v>
      </c>
      <c r="D60" s="7" t="s">
        <v>92</v>
      </c>
      <c r="E60" s="7" t="s">
        <v>93</v>
      </c>
      <c r="F60" s="7" t="s">
        <v>106</v>
      </c>
      <c r="G60" s="7" t="s">
        <v>95</v>
      </c>
      <c r="H60" s="9">
        <v>23500</v>
      </c>
      <c r="I60" s="10">
        <v>3.49</v>
      </c>
      <c r="J60" s="10">
        <f t="shared" si="5"/>
        <v>82015</v>
      </c>
      <c r="K60" s="11">
        <v>0.01</v>
      </c>
      <c r="L60" s="12">
        <f>J60*K60</f>
        <v>820.15</v>
      </c>
      <c r="M60" s="7"/>
      <c r="N60" s="1"/>
    </row>
    <row r="61" spans="1:14" hidden="1" x14ac:dyDescent="0.35">
      <c r="A61" s="1"/>
      <c r="B61" s="7" t="s">
        <v>107</v>
      </c>
      <c r="C61" s="7" t="s">
        <v>14</v>
      </c>
      <c r="D61" s="7" t="s">
        <v>108</v>
      </c>
      <c r="E61" s="7" t="s">
        <v>109</v>
      </c>
      <c r="F61" s="7" t="s">
        <v>110</v>
      </c>
      <c r="G61" s="7" t="s">
        <v>111</v>
      </c>
      <c r="H61" s="9">
        <v>98208</v>
      </c>
      <c r="I61" s="10">
        <v>2.35</v>
      </c>
      <c r="J61" s="10">
        <f t="shared" si="5"/>
        <v>230788.80000000002</v>
      </c>
      <c r="K61" s="20">
        <v>5.0000000000000001E-3</v>
      </c>
      <c r="L61" s="12">
        <f>K61*J61</f>
        <v>1153.9440000000002</v>
      </c>
      <c r="M61" s="7"/>
      <c r="N61" s="1"/>
    </row>
    <row r="62" spans="1:14" hidden="1" x14ac:dyDescent="0.35">
      <c r="A62" s="1"/>
      <c r="B62" s="7" t="s">
        <v>107</v>
      </c>
      <c r="C62" s="7" t="s">
        <v>14</v>
      </c>
      <c r="D62" s="7" t="s">
        <v>108</v>
      </c>
      <c r="E62" s="7" t="s">
        <v>109</v>
      </c>
      <c r="F62" s="7" t="s">
        <v>112</v>
      </c>
      <c r="G62" s="7" t="s">
        <v>111</v>
      </c>
      <c r="H62" s="9">
        <v>98208</v>
      </c>
      <c r="I62" s="10">
        <v>2.35</v>
      </c>
      <c r="J62" s="10">
        <f t="shared" si="5"/>
        <v>230788.80000000002</v>
      </c>
      <c r="K62" s="20">
        <v>5.0000000000000001E-3</v>
      </c>
      <c r="L62" s="12">
        <f>K62*J62</f>
        <v>1153.9440000000002</v>
      </c>
      <c r="M62" s="7"/>
      <c r="N62" s="1"/>
    </row>
    <row r="63" spans="1:14" hidden="1" x14ac:dyDescent="0.35">
      <c r="A63" s="1"/>
      <c r="B63" s="7" t="s">
        <v>78</v>
      </c>
      <c r="C63" s="7" t="s">
        <v>53</v>
      </c>
      <c r="D63" s="7" t="s">
        <v>74</v>
      </c>
      <c r="E63" s="7" t="s">
        <v>113</v>
      </c>
      <c r="F63" s="7" t="s">
        <v>114</v>
      </c>
      <c r="G63" s="7" t="s">
        <v>115</v>
      </c>
      <c r="H63" s="9">
        <v>2600</v>
      </c>
      <c r="I63" s="10">
        <v>1.8</v>
      </c>
      <c r="J63" s="10">
        <f t="shared" si="5"/>
        <v>4680</v>
      </c>
      <c r="K63" s="16">
        <v>0.1</v>
      </c>
      <c r="L63" s="12">
        <f t="shared" ref="L63:L68" si="6">H63*K63</f>
        <v>260</v>
      </c>
      <c r="M63" s="7"/>
      <c r="N63" s="1"/>
    </row>
    <row r="64" spans="1:14" hidden="1" x14ac:dyDescent="0.35">
      <c r="A64" s="1"/>
      <c r="B64" s="7" t="s">
        <v>78</v>
      </c>
      <c r="C64" s="7" t="s">
        <v>53</v>
      </c>
      <c r="D64" s="7" t="s">
        <v>97</v>
      </c>
      <c r="E64" s="7" t="s">
        <v>116</v>
      </c>
      <c r="F64" s="7" t="s">
        <v>117</v>
      </c>
      <c r="G64" s="7" t="s">
        <v>115</v>
      </c>
      <c r="H64" s="9">
        <v>5436.95</v>
      </c>
      <c r="I64" s="10">
        <v>1.85</v>
      </c>
      <c r="J64" s="10">
        <f t="shared" si="5"/>
        <v>10058.3575</v>
      </c>
      <c r="K64" s="16">
        <v>0.1</v>
      </c>
      <c r="L64" s="12">
        <f t="shared" si="6"/>
        <v>543.69500000000005</v>
      </c>
      <c r="M64" s="7"/>
      <c r="N64" s="1"/>
    </row>
    <row r="65" spans="1:14" hidden="1" x14ac:dyDescent="0.35">
      <c r="A65" s="1"/>
      <c r="B65" s="7" t="s">
        <v>118</v>
      </c>
      <c r="C65" s="7" t="s">
        <v>53</v>
      </c>
      <c r="D65" s="7" t="s">
        <v>119</v>
      </c>
      <c r="E65" s="7" t="s">
        <v>120</v>
      </c>
      <c r="F65" s="7" t="s">
        <v>121</v>
      </c>
      <c r="G65" s="7" t="s">
        <v>122</v>
      </c>
      <c r="H65" s="9">
        <v>24660</v>
      </c>
      <c r="I65" s="10">
        <v>1.62</v>
      </c>
      <c r="J65" s="10">
        <f t="shared" si="5"/>
        <v>39949.200000000004</v>
      </c>
      <c r="K65" s="16">
        <v>0.02</v>
      </c>
      <c r="L65" s="12">
        <f t="shared" si="6"/>
        <v>493.2</v>
      </c>
      <c r="M65" s="7"/>
      <c r="N65" s="1"/>
    </row>
    <row r="66" spans="1:14" hidden="1" x14ac:dyDescent="0.35">
      <c r="A66" s="1"/>
      <c r="B66" s="7" t="s">
        <v>78</v>
      </c>
      <c r="C66" s="7" t="s">
        <v>53</v>
      </c>
      <c r="D66" s="7" t="s">
        <v>74</v>
      </c>
      <c r="E66" s="7" t="s">
        <v>123</v>
      </c>
      <c r="F66" s="7" t="s">
        <v>114</v>
      </c>
      <c r="G66" s="7" t="s">
        <v>115</v>
      </c>
      <c r="H66" s="9">
        <v>1925.04</v>
      </c>
      <c r="I66" s="10">
        <v>2.25</v>
      </c>
      <c r="J66" s="10">
        <f t="shared" si="5"/>
        <v>4331.34</v>
      </c>
      <c r="K66" s="16">
        <v>0.15</v>
      </c>
      <c r="L66" s="12">
        <f t="shared" si="6"/>
        <v>288.75599999999997</v>
      </c>
      <c r="M66" s="7"/>
      <c r="N66" s="1"/>
    </row>
    <row r="67" spans="1:14" hidden="1" x14ac:dyDescent="0.35">
      <c r="A67" s="1"/>
      <c r="B67" s="7" t="s">
        <v>78</v>
      </c>
      <c r="C67" s="7" t="s">
        <v>53</v>
      </c>
      <c r="D67" s="7" t="s">
        <v>97</v>
      </c>
      <c r="E67" s="7" t="s">
        <v>124</v>
      </c>
      <c r="F67" s="7" t="s">
        <v>125</v>
      </c>
      <c r="G67" s="7" t="s">
        <v>126</v>
      </c>
      <c r="H67" s="9">
        <v>13779.1</v>
      </c>
      <c r="I67" s="10">
        <v>1.78</v>
      </c>
      <c r="J67" s="10">
        <f t="shared" si="5"/>
        <v>24526.798000000003</v>
      </c>
      <c r="K67" s="16">
        <v>0.13</v>
      </c>
      <c r="L67" s="12">
        <f t="shared" si="6"/>
        <v>1791.2830000000001</v>
      </c>
      <c r="M67" s="7"/>
      <c r="N67" s="1"/>
    </row>
    <row r="68" spans="1:14" hidden="1" x14ac:dyDescent="0.35">
      <c r="A68" s="1"/>
      <c r="B68" s="7" t="s">
        <v>127</v>
      </c>
      <c r="C68" s="7" t="s">
        <v>53</v>
      </c>
      <c r="D68" s="7" t="s">
        <v>128</v>
      </c>
      <c r="E68" s="7" t="s">
        <v>129</v>
      </c>
      <c r="F68" s="7" t="s">
        <v>130</v>
      </c>
      <c r="G68" s="7" t="s">
        <v>131</v>
      </c>
      <c r="H68" s="9">
        <v>99792</v>
      </c>
      <c r="I68" s="10">
        <v>2.72</v>
      </c>
      <c r="J68" s="10">
        <f t="shared" si="5"/>
        <v>271434.23999999999</v>
      </c>
      <c r="K68" s="16">
        <v>0.02</v>
      </c>
      <c r="L68" s="12">
        <f t="shared" si="6"/>
        <v>1995.8400000000001</v>
      </c>
      <c r="M68" s="7"/>
      <c r="N68" s="1"/>
    </row>
    <row r="69" spans="1:14" x14ac:dyDescent="0.35">
      <c r="A69" s="1"/>
      <c r="B69" s="7" t="s">
        <v>58</v>
      </c>
      <c r="C69" s="7" t="s">
        <v>59</v>
      </c>
      <c r="D69" s="7" t="s">
        <v>132</v>
      </c>
      <c r="E69" s="7" t="s">
        <v>133</v>
      </c>
      <c r="F69" s="7" t="s">
        <v>134</v>
      </c>
      <c r="G69" s="7" t="s">
        <v>135</v>
      </c>
      <c r="H69" s="9">
        <v>22914</v>
      </c>
      <c r="I69" s="10">
        <v>2.6</v>
      </c>
      <c r="J69" s="10">
        <f t="shared" si="5"/>
        <v>59576.4</v>
      </c>
      <c r="K69" s="11">
        <v>0.02</v>
      </c>
      <c r="L69" s="12">
        <f t="shared" ref="L69:L102" si="7">J69*K69</f>
        <v>1191.528</v>
      </c>
      <c r="M69" s="7"/>
      <c r="N69" s="1"/>
    </row>
    <row r="70" spans="1:14" x14ac:dyDescent="0.35">
      <c r="A70" s="1"/>
      <c r="B70" s="7" t="s">
        <v>58</v>
      </c>
      <c r="C70" s="7" t="s">
        <v>59</v>
      </c>
      <c r="D70" s="7" t="s">
        <v>136</v>
      </c>
      <c r="E70" s="7" t="s">
        <v>137</v>
      </c>
      <c r="F70" s="21" t="s">
        <v>138</v>
      </c>
      <c r="G70" s="7" t="s">
        <v>139</v>
      </c>
      <c r="H70" s="9">
        <v>11022.48</v>
      </c>
      <c r="I70" s="10">
        <v>7.2</v>
      </c>
      <c r="J70" s="10">
        <f t="shared" si="5"/>
        <v>79361.856</v>
      </c>
      <c r="K70" s="11">
        <v>0.01</v>
      </c>
      <c r="L70" s="12">
        <f t="shared" si="7"/>
        <v>793.61856</v>
      </c>
      <c r="M70" s="7"/>
      <c r="N70" s="1"/>
    </row>
    <row r="71" spans="1:14" x14ac:dyDescent="0.35">
      <c r="A71" s="1"/>
      <c r="B71" s="7" t="s">
        <v>58</v>
      </c>
      <c r="C71" s="7" t="s">
        <v>59</v>
      </c>
      <c r="D71" s="7" t="s">
        <v>15</v>
      </c>
      <c r="E71" s="7" t="s">
        <v>19</v>
      </c>
      <c r="F71" s="7" t="s">
        <v>140</v>
      </c>
      <c r="G71" s="7" t="s">
        <v>141</v>
      </c>
      <c r="H71" s="9">
        <v>9320</v>
      </c>
      <c r="I71" s="10">
        <v>2.25</v>
      </c>
      <c r="J71" s="10">
        <f t="shared" si="5"/>
        <v>20970</v>
      </c>
      <c r="K71" s="11">
        <v>0.01</v>
      </c>
      <c r="L71" s="12">
        <f t="shared" si="7"/>
        <v>209.70000000000002</v>
      </c>
      <c r="M71" s="7"/>
      <c r="N71" s="1"/>
    </row>
    <row r="72" spans="1:14" x14ac:dyDescent="0.35">
      <c r="A72" s="1"/>
      <c r="B72" s="7" t="s">
        <v>58</v>
      </c>
      <c r="C72" s="7" t="s">
        <v>59</v>
      </c>
      <c r="D72" s="7" t="s">
        <v>15</v>
      </c>
      <c r="E72" s="7" t="s">
        <v>142</v>
      </c>
      <c r="F72" s="7" t="s">
        <v>140</v>
      </c>
      <c r="G72" s="7" t="s">
        <v>141</v>
      </c>
      <c r="H72" s="9">
        <v>9240</v>
      </c>
      <c r="I72" s="10">
        <v>2.25</v>
      </c>
      <c r="J72" s="10">
        <f t="shared" si="5"/>
        <v>20790</v>
      </c>
      <c r="K72" s="11">
        <v>0.01</v>
      </c>
      <c r="L72" s="12">
        <f t="shared" si="7"/>
        <v>207.9</v>
      </c>
      <c r="M72" s="7"/>
      <c r="N72" s="1"/>
    </row>
    <row r="73" spans="1:14" x14ac:dyDescent="0.35">
      <c r="A73" s="1"/>
      <c r="B73" s="7" t="s">
        <v>58</v>
      </c>
      <c r="C73" s="7" t="s">
        <v>59</v>
      </c>
      <c r="D73" s="7" t="s">
        <v>60</v>
      </c>
      <c r="E73" s="7" t="s">
        <v>61</v>
      </c>
      <c r="F73" s="7" t="s">
        <v>143</v>
      </c>
      <c r="G73" s="7" t="s">
        <v>63</v>
      </c>
      <c r="H73" s="9">
        <v>21000</v>
      </c>
      <c r="I73" s="10">
        <v>3.45</v>
      </c>
      <c r="J73" s="10">
        <f t="shared" si="5"/>
        <v>72450</v>
      </c>
      <c r="K73" s="11">
        <v>0.01</v>
      </c>
      <c r="L73" s="12">
        <f t="shared" si="7"/>
        <v>724.5</v>
      </c>
      <c r="M73" s="7"/>
      <c r="N73" s="1"/>
    </row>
    <row r="74" spans="1:14" hidden="1" x14ac:dyDescent="0.35">
      <c r="A74" s="1"/>
      <c r="B74" s="7" t="s">
        <v>144</v>
      </c>
      <c r="C74" s="7" t="s">
        <v>14</v>
      </c>
      <c r="D74" s="7" t="s">
        <v>145</v>
      </c>
      <c r="E74" s="7" t="s">
        <v>146</v>
      </c>
      <c r="F74" s="7" t="s">
        <v>147</v>
      </c>
      <c r="G74" s="7" t="s">
        <v>148</v>
      </c>
      <c r="H74" s="9">
        <v>20000</v>
      </c>
      <c r="I74" s="10">
        <v>5.95</v>
      </c>
      <c r="J74" s="10">
        <f t="shared" si="5"/>
        <v>119000</v>
      </c>
      <c r="K74" s="14">
        <v>1.4999999999999999E-2</v>
      </c>
      <c r="L74" s="12">
        <f t="shared" si="7"/>
        <v>1785</v>
      </c>
      <c r="M74" s="7"/>
      <c r="N74" s="1"/>
    </row>
    <row r="75" spans="1:14" hidden="1" x14ac:dyDescent="0.35">
      <c r="A75" s="1"/>
      <c r="B75" s="7" t="s">
        <v>144</v>
      </c>
      <c r="C75" s="7" t="s">
        <v>14</v>
      </c>
      <c r="D75" s="7" t="s">
        <v>145</v>
      </c>
      <c r="E75" s="7" t="s">
        <v>149</v>
      </c>
      <c r="F75" s="7" t="s">
        <v>147</v>
      </c>
      <c r="G75" s="7" t="s">
        <v>148</v>
      </c>
      <c r="H75" s="9">
        <v>20000</v>
      </c>
      <c r="I75" s="10">
        <v>5.78</v>
      </c>
      <c r="J75" s="10">
        <f t="shared" si="5"/>
        <v>115600</v>
      </c>
      <c r="K75" s="14">
        <v>1.4999999999999999E-2</v>
      </c>
      <c r="L75" s="12">
        <f t="shared" si="7"/>
        <v>1734</v>
      </c>
      <c r="M75" s="7"/>
      <c r="N75" s="1"/>
    </row>
    <row r="76" spans="1:14" hidden="1" x14ac:dyDescent="0.35">
      <c r="A76" s="1"/>
      <c r="B76" s="7" t="s">
        <v>144</v>
      </c>
      <c r="C76" s="7" t="s">
        <v>14</v>
      </c>
      <c r="D76" s="7" t="s">
        <v>145</v>
      </c>
      <c r="E76" s="7" t="s">
        <v>150</v>
      </c>
      <c r="F76" s="7" t="s">
        <v>147</v>
      </c>
      <c r="G76" s="7" t="s">
        <v>148</v>
      </c>
      <c r="H76" s="9">
        <v>20000</v>
      </c>
      <c r="I76" s="10">
        <v>7.24</v>
      </c>
      <c r="J76" s="10">
        <f t="shared" si="5"/>
        <v>144800</v>
      </c>
      <c r="K76" s="14">
        <v>1.4999999999999999E-2</v>
      </c>
      <c r="L76" s="12">
        <f t="shared" si="7"/>
        <v>2172</v>
      </c>
      <c r="M76" s="7"/>
      <c r="N76" s="1"/>
    </row>
    <row r="77" spans="1:14" hidden="1" x14ac:dyDescent="0.35">
      <c r="A77" s="1"/>
      <c r="B77" s="7" t="s">
        <v>144</v>
      </c>
      <c r="C77" s="7" t="s">
        <v>14</v>
      </c>
      <c r="D77" s="7" t="s">
        <v>145</v>
      </c>
      <c r="E77" s="7" t="s">
        <v>151</v>
      </c>
      <c r="F77" s="7" t="s">
        <v>147</v>
      </c>
      <c r="G77" s="7" t="s">
        <v>148</v>
      </c>
      <c r="H77" s="9">
        <v>20000</v>
      </c>
      <c r="I77" s="10">
        <v>6.89</v>
      </c>
      <c r="J77" s="10">
        <f t="shared" si="5"/>
        <v>137800</v>
      </c>
      <c r="K77" s="14">
        <v>1.4999999999999999E-2</v>
      </c>
      <c r="L77" s="12">
        <f t="shared" si="7"/>
        <v>2067</v>
      </c>
      <c r="M77" s="7"/>
      <c r="N77" s="1"/>
    </row>
    <row r="78" spans="1:14" hidden="1" x14ac:dyDescent="0.35">
      <c r="A78" s="1"/>
      <c r="B78" s="7" t="s">
        <v>24</v>
      </c>
      <c r="C78" s="7" t="s">
        <v>14</v>
      </c>
      <c r="D78" s="7" t="s">
        <v>30</v>
      </c>
      <c r="E78" s="7" t="s">
        <v>152</v>
      </c>
      <c r="F78" s="7" t="s">
        <v>153</v>
      </c>
      <c r="G78" s="7" t="s">
        <v>154</v>
      </c>
      <c r="H78" s="9">
        <v>20000</v>
      </c>
      <c r="I78" s="10">
        <v>5.9</v>
      </c>
      <c r="J78" s="10">
        <f t="shared" si="5"/>
        <v>118000</v>
      </c>
      <c r="K78" s="14">
        <v>1.4999999999999999E-2</v>
      </c>
      <c r="L78" s="12">
        <f t="shared" si="7"/>
        <v>1770</v>
      </c>
      <c r="M78" s="7"/>
      <c r="N78" s="1"/>
    </row>
    <row r="79" spans="1:14" hidden="1" x14ac:dyDescent="0.35">
      <c r="A79" s="1"/>
      <c r="B79" s="7" t="s">
        <v>155</v>
      </c>
      <c r="C79" s="7" t="s">
        <v>14</v>
      </c>
      <c r="D79" s="7" t="s">
        <v>15</v>
      </c>
      <c r="E79" s="7" t="s">
        <v>16</v>
      </c>
      <c r="F79" s="7" t="s">
        <v>156</v>
      </c>
      <c r="G79" s="7" t="s">
        <v>57</v>
      </c>
      <c r="H79" s="9">
        <v>19600</v>
      </c>
      <c r="I79" s="10">
        <v>2.2000000000000002</v>
      </c>
      <c r="J79" s="10">
        <f t="shared" si="5"/>
        <v>43120</v>
      </c>
      <c r="K79" s="14">
        <v>1.4999999999999999E-2</v>
      </c>
      <c r="L79" s="12">
        <f t="shared" si="7"/>
        <v>646.79999999999995</v>
      </c>
      <c r="M79" s="7"/>
      <c r="N79" s="1"/>
    </row>
    <row r="80" spans="1:14" hidden="1" x14ac:dyDescent="0.35">
      <c r="A80" s="1"/>
      <c r="B80" s="7" t="s">
        <v>24</v>
      </c>
      <c r="C80" s="7" t="s">
        <v>14</v>
      </c>
      <c r="D80" s="7" t="s">
        <v>25</v>
      </c>
      <c r="E80" s="7" t="s">
        <v>26</v>
      </c>
      <c r="F80" s="7" t="s">
        <v>157</v>
      </c>
      <c r="G80" s="7" t="s">
        <v>28</v>
      </c>
      <c r="H80" s="9">
        <v>19500</v>
      </c>
      <c r="I80" s="10">
        <v>6.05</v>
      </c>
      <c r="J80" s="10">
        <f t="shared" si="5"/>
        <v>117975</v>
      </c>
      <c r="K80" s="14">
        <v>1.4999999999999999E-2</v>
      </c>
      <c r="L80" s="12">
        <f t="shared" si="7"/>
        <v>1769.625</v>
      </c>
      <c r="M80" s="7"/>
      <c r="N80" s="1"/>
    </row>
    <row r="81" spans="1:14" hidden="1" x14ac:dyDescent="0.35">
      <c r="A81" s="1"/>
      <c r="B81" s="7" t="s">
        <v>24</v>
      </c>
      <c r="C81" s="7" t="s">
        <v>14</v>
      </c>
      <c r="D81" s="7" t="s">
        <v>25</v>
      </c>
      <c r="E81" s="7" t="s">
        <v>26</v>
      </c>
      <c r="F81" s="7" t="s">
        <v>158</v>
      </c>
      <c r="G81" s="7" t="s">
        <v>28</v>
      </c>
      <c r="H81" s="9">
        <v>19500</v>
      </c>
      <c r="I81" s="10">
        <v>6.05</v>
      </c>
      <c r="J81" s="10">
        <f t="shared" si="5"/>
        <v>117975</v>
      </c>
      <c r="K81" s="14">
        <v>1.4999999999999999E-2</v>
      </c>
      <c r="L81" s="12">
        <f t="shared" si="7"/>
        <v>1769.625</v>
      </c>
      <c r="M81" s="7"/>
      <c r="N81" s="1"/>
    </row>
    <row r="82" spans="1:14" hidden="1" x14ac:dyDescent="0.35">
      <c r="A82" s="1"/>
      <c r="B82" s="7"/>
      <c r="C82" s="7"/>
      <c r="D82" s="7"/>
      <c r="E82" s="7"/>
      <c r="F82" s="7"/>
      <c r="G82" s="7"/>
      <c r="H82" s="9"/>
      <c r="I82" s="10"/>
      <c r="J82" s="10">
        <f t="shared" si="5"/>
        <v>0</v>
      </c>
      <c r="K82" s="11"/>
      <c r="L82" s="12">
        <f t="shared" si="7"/>
        <v>0</v>
      </c>
      <c r="M82" s="7"/>
      <c r="N82" s="1"/>
    </row>
    <row r="83" spans="1:14" hidden="1" x14ac:dyDescent="0.35">
      <c r="A83" s="1"/>
      <c r="B83" s="7"/>
      <c r="C83" s="7"/>
      <c r="D83" s="7"/>
      <c r="E83" s="7"/>
      <c r="F83" s="7"/>
      <c r="G83" s="7"/>
      <c r="H83" s="9"/>
      <c r="I83" s="10"/>
      <c r="J83" s="10">
        <f t="shared" si="5"/>
        <v>0</v>
      </c>
      <c r="K83" s="11"/>
      <c r="L83" s="12">
        <f t="shared" si="7"/>
        <v>0</v>
      </c>
      <c r="M83" s="7"/>
      <c r="N83" s="1"/>
    </row>
    <row r="84" spans="1:14" hidden="1" x14ac:dyDescent="0.35">
      <c r="A84" s="1"/>
      <c r="B84" s="7"/>
      <c r="C84" s="7"/>
      <c r="D84" s="7"/>
      <c r="E84" s="7"/>
      <c r="F84" s="7"/>
      <c r="G84" s="7"/>
      <c r="H84" s="9"/>
      <c r="I84" s="10"/>
      <c r="J84" s="10">
        <f t="shared" si="5"/>
        <v>0</v>
      </c>
      <c r="K84" s="11"/>
      <c r="L84" s="12">
        <f t="shared" si="7"/>
        <v>0</v>
      </c>
      <c r="M84" s="7"/>
      <c r="N84" s="1"/>
    </row>
    <row r="85" spans="1:14" hidden="1" x14ac:dyDescent="0.35">
      <c r="A85" s="1"/>
      <c r="B85" s="7"/>
      <c r="C85" s="7"/>
      <c r="D85" s="7"/>
      <c r="E85" s="7"/>
      <c r="F85" s="7"/>
      <c r="G85" s="7"/>
      <c r="H85" s="9"/>
      <c r="I85" s="10"/>
      <c r="J85" s="10">
        <f t="shared" si="5"/>
        <v>0</v>
      </c>
      <c r="K85" s="11"/>
      <c r="L85" s="12">
        <f t="shared" si="7"/>
        <v>0</v>
      </c>
      <c r="M85" s="7"/>
      <c r="N85" s="1"/>
    </row>
    <row r="86" spans="1:14" hidden="1" x14ac:dyDescent="0.35">
      <c r="A86" s="1"/>
      <c r="B86" s="7"/>
      <c r="C86" s="7"/>
      <c r="D86" s="7"/>
      <c r="E86" s="7"/>
      <c r="F86" s="7"/>
      <c r="G86" s="7"/>
      <c r="H86" s="9"/>
      <c r="I86" s="10"/>
      <c r="J86" s="10">
        <f t="shared" si="5"/>
        <v>0</v>
      </c>
      <c r="K86" s="11"/>
      <c r="L86" s="12">
        <f t="shared" si="7"/>
        <v>0</v>
      </c>
      <c r="M86" s="7"/>
      <c r="N86" s="1"/>
    </row>
    <row r="87" spans="1:14" hidden="1" x14ac:dyDescent="0.35">
      <c r="A87" s="1"/>
      <c r="B87" s="7"/>
      <c r="C87" s="7"/>
      <c r="D87" s="7"/>
      <c r="E87" s="7"/>
      <c r="F87" s="7"/>
      <c r="G87" s="7"/>
      <c r="H87" s="9"/>
      <c r="I87" s="10"/>
      <c r="J87" s="10">
        <f t="shared" si="5"/>
        <v>0</v>
      </c>
      <c r="K87" s="11"/>
      <c r="L87" s="12">
        <f t="shared" si="7"/>
        <v>0</v>
      </c>
      <c r="M87" s="7"/>
      <c r="N87" s="1"/>
    </row>
    <row r="88" spans="1:14" hidden="1" x14ac:dyDescent="0.35">
      <c r="A88" s="1"/>
      <c r="B88" s="7"/>
      <c r="C88" s="7"/>
      <c r="D88" s="7"/>
      <c r="E88" s="7"/>
      <c r="F88" s="7"/>
      <c r="G88" s="7"/>
      <c r="H88" s="9"/>
      <c r="I88" s="10"/>
      <c r="J88" s="10">
        <f t="shared" si="5"/>
        <v>0</v>
      </c>
      <c r="K88" s="11"/>
      <c r="L88" s="12">
        <f t="shared" si="7"/>
        <v>0</v>
      </c>
      <c r="M88" s="7"/>
      <c r="N88" s="1"/>
    </row>
    <row r="89" spans="1:14" hidden="1" x14ac:dyDescent="0.35">
      <c r="A89" s="1"/>
      <c r="B89" s="7"/>
      <c r="C89" s="7"/>
      <c r="D89" s="7"/>
      <c r="E89" s="7"/>
      <c r="F89" s="7"/>
      <c r="G89" s="7"/>
      <c r="H89" s="9"/>
      <c r="I89" s="10"/>
      <c r="J89" s="10">
        <f t="shared" si="5"/>
        <v>0</v>
      </c>
      <c r="K89" s="11"/>
      <c r="L89" s="12">
        <f t="shared" si="7"/>
        <v>0</v>
      </c>
      <c r="M89" s="7"/>
      <c r="N89" s="1"/>
    </row>
    <row r="90" spans="1:14" hidden="1" x14ac:dyDescent="0.35">
      <c r="A90" s="1"/>
      <c r="B90" s="7"/>
      <c r="C90" s="7"/>
      <c r="D90" s="7"/>
      <c r="E90" s="7"/>
      <c r="F90" s="7"/>
      <c r="G90" s="7"/>
      <c r="H90" s="9"/>
      <c r="I90" s="10"/>
      <c r="J90" s="10">
        <f t="shared" si="5"/>
        <v>0</v>
      </c>
      <c r="K90" s="11"/>
      <c r="L90" s="12">
        <f t="shared" si="7"/>
        <v>0</v>
      </c>
      <c r="M90" s="7"/>
      <c r="N90" s="1"/>
    </row>
    <row r="91" spans="1:14" hidden="1" x14ac:dyDescent="0.35">
      <c r="A91" s="1"/>
      <c r="B91" s="7"/>
      <c r="C91" s="7"/>
      <c r="D91" s="7"/>
      <c r="E91" s="7"/>
      <c r="F91" s="7"/>
      <c r="G91" s="7"/>
      <c r="H91" s="9"/>
      <c r="I91" s="10"/>
      <c r="J91" s="10">
        <f t="shared" si="5"/>
        <v>0</v>
      </c>
      <c r="K91" s="11"/>
      <c r="L91" s="12">
        <f t="shared" si="7"/>
        <v>0</v>
      </c>
      <c r="M91" s="7"/>
      <c r="N91" s="1"/>
    </row>
    <row r="92" spans="1:14" hidden="1" x14ac:dyDescent="0.35">
      <c r="A92" s="1"/>
      <c r="B92" s="7"/>
      <c r="C92" s="7"/>
      <c r="D92" s="7"/>
      <c r="E92" s="7"/>
      <c r="F92" s="7"/>
      <c r="G92" s="7"/>
      <c r="H92" s="9"/>
      <c r="I92" s="10"/>
      <c r="J92" s="10">
        <f t="shared" si="5"/>
        <v>0</v>
      </c>
      <c r="K92" s="11"/>
      <c r="L92" s="12">
        <f t="shared" si="7"/>
        <v>0</v>
      </c>
      <c r="M92" s="7"/>
      <c r="N92" s="1"/>
    </row>
    <row r="93" spans="1:14" hidden="1" x14ac:dyDescent="0.35">
      <c r="A93" s="1"/>
      <c r="B93" s="7"/>
      <c r="C93" s="7"/>
      <c r="D93" s="7"/>
      <c r="E93" s="7"/>
      <c r="F93" s="7"/>
      <c r="G93" s="7"/>
      <c r="H93" s="9"/>
      <c r="I93" s="10"/>
      <c r="J93" s="10">
        <f t="shared" si="5"/>
        <v>0</v>
      </c>
      <c r="K93" s="11"/>
      <c r="L93" s="12">
        <f t="shared" si="7"/>
        <v>0</v>
      </c>
      <c r="M93" s="7"/>
      <c r="N93" s="1"/>
    </row>
    <row r="94" spans="1:14" hidden="1" x14ac:dyDescent="0.35">
      <c r="A94" s="1"/>
      <c r="B94" s="7"/>
      <c r="C94" s="7"/>
      <c r="D94" s="7"/>
      <c r="E94" s="7"/>
      <c r="F94" s="7"/>
      <c r="G94" s="7"/>
      <c r="H94" s="9"/>
      <c r="I94" s="10"/>
      <c r="J94" s="10">
        <f t="shared" si="5"/>
        <v>0</v>
      </c>
      <c r="K94" s="11"/>
      <c r="L94" s="12">
        <f t="shared" si="7"/>
        <v>0</v>
      </c>
      <c r="M94" s="7"/>
      <c r="N94" s="1"/>
    </row>
    <row r="95" spans="1:14" hidden="1" x14ac:dyDescent="0.35">
      <c r="A95" s="1"/>
      <c r="B95" s="7"/>
      <c r="C95" s="7"/>
      <c r="D95" s="7"/>
      <c r="E95" s="7"/>
      <c r="F95" s="7"/>
      <c r="G95" s="7"/>
      <c r="H95" s="9"/>
      <c r="I95" s="10"/>
      <c r="J95" s="10">
        <f t="shared" si="5"/>
        <v>0</v>
      </c>
      <c r="K95" s="11"/>
      <c r="L95" s="12">
        <f t="shared" si="7"/>
        <v>0</v>
      </c>
      <c r="M95" s="7"/>
      <c r="N95" s="1"/>
    </row>
    <row r="96" spans="1:14" hidden="1" x14ac:dyDescent="0.35">
      <c r="A96" s="1"/>
      <c r="B96" s="7"/>
      <c r="C96" s="7"/>
      <c r="D96" s="7"/>
      <c r="E96" s="7"/>
      <c r="F96" s="7"/>
      <c r="G96" s="7"/>
      <c r="H96" s="9"/>
      <c r="I96" s="10"/>
      <c r="J96" s="10">
        <f t="shared" si="5"/>
        <v>0</v>
      </c>
      <c r="K96" s="11"/>
      <c r="L96" s="12">
        <f t="shared" si="7"/>
        <v>0</v>
      </c>
      <c r="M96" s="7"/>
      <c r="N96" s="1"/>
    </row>
    <row r="97" spans="1:14" hidden="1" x14ac:dyDescent="0.35">
      <c r="A97" s="1"/>
      <c r="B97" s="7"/>
      <c r="C97" s="7"/>
      <c r="D97" s="7"/>
      <c r="E97" s="7"/>
      <c r="F97" s="7"/>
      <c r="G97" s="7"/>
      <c r="H97" s="9"/>
      <c r="I97" s="10"/>
      <c r="J97" s="10">
        <f t="shared" si="5"/>
        <v>0</v>
      </c>
      <c r="K97" s="11"/>
      <c r="L97" s="12">
        <f t="shared" si="7"/>
        <v>0</v>
      </c>
      <c r="M97" s="7"/>
      <c r="N97" s="1"/>
    </row>
    <row r="98" spans="1:14" hidden="1" x14ac:dyDescent="0.35">
      <c r="A98" s="1"/>
      <c r="B98" s="7"/>
      <c r="C98" s="7"/>
      <c r="D98" s="7"/>
      <c r="E98" s="7"/>
      <c r="F98" s="7"/>
      <c r="G98" s="7"/>
      <c r="H98" s="9"/>
      <c r="I98" s="10"/>
      <c r="J98" s="10">
        <f t="shared" si="5"/>
        <v>0</v>
      </c>
      <c r="K98" s="11"/>
      <c r="L98" s="12">
        <f t="shared" si="7"/>
        <v>0</v>
      </c>
      <c r="M98" s="7"/>
      <c r="N98" s="1"/>
    </row>
    <row r="99" spans="1:14" hidden="1" x14ac:dyDescent="0.35">
      <c r="A99" s="1"/>
      <c r="B99" s="7"/>
      <c r="C99" s="7"/>
      <c r="D99" s="7"/>
      <c r="E99" s="7"/>
      <c r="F99" s="7"/>
      <c r="G99" s="7"/>
      <c r="H99" s="9"/>
      <c r="I99" s="10"/>
      <c r="J99" s="10">
        <f t="shared" si="5"/>
        <v>0</v>
      </c>
      <c r="K99" s="11"/>
      <c r="L99" s="12">
        <f t="shared" si="7"/>
        <v>0</v>
      </c>
      <c r="M99" s="7"/>
      <c r="N99" s="1"/>
    </row>
    <row r="100" spans="1:14" hidden="1" x14ac:dyDescent="0.35">
      <c r="A100" s="1"/>
      <c r="B100" s="7"/>
      <c r="C100" s="7"/>
      <c r="D100" s="7"/>
      <c r="E100" s="7"/>
      <c r="F100" s="7"/>
      <c r="G100" s="7"/>
      <c r="H100" s="9"/>
      <c r="I100" s="10"/>
      <c r="J100" s="10">
        <f t="shared" si="5"/>
        <v>0</v>
      </c>
      <c r="K100" s="11"/>
      <c r="L100" s="12">
        <f t="shared" si="7"/>
        <v>0</v>
      </c>
      <c r="M100" s="7"/>
      <c r="N100" s="1"/>
    </row>
    <row r="101" spans="1:14" hidden="1" x14ac:dyDescent="0.35">
      <c r="A101" s="1"/>
      <c r="B101" s="7"/>
      <c r="C101" s="7"/>
      <c r="D101" s="7"/>
      <c r="E101" s="7"/>
      <c r="F101" s="7"/>
      <c r="G101" s="7"/>
      <c r="H101" s="9"/>
      <c r="I101" s="10"/>
      <c r="J101" s="10">
        <f t="shared" si="5"/>
        <v>0</v>
      </c>
      <c r="K101" s="11"/>
      <c r="L101" s="12">
        <f t="shared" si="7"/>
        <v>0</v>
      </c>
      <c r="M101" s="7"/>
      <c r="N101" s="1"/>
    </row>
    <row r="102" spans="1:14" hidden="1" x14ac:dyDescent="0.35">
      <c r="A102" s="1"/>
      <c r="B102" s="7"/>
      <c r="C102" s="7"/>
      <c r="D102" s="7"/>
      <c r="E102" s="7"/>
      <c r="F102" s="7"/>
      <c r="G102" s="7"/>
      <c r="H102" s="9"/>
      <c r="I102" s="10"/>
      <c r="J102" s="10">
        <f t="shared" si="5"/>
        <v>0</v>
      </c>
      <c r="K102" s="11"/>
      <c r="L102" s="12">
        <f t="shared" si="7"/>
        <v>0</v>
      </c>
      <c r="M102" s="7"/>
      <c r="N102" s="1"/>
    </row>
    <row r="103" spans="1:14" hidden="1" x14ac:dyDescent="0.35">
      <c r="A103" s="1"/>
      <c r="B103" s="1"/>
      <c r="C103" s="1"/>
      <c r="D103" s="1"/>
      <c r="E103" s="1"/>
      <c r="F103" s="1"/>
      <c r="G103" s="1"/>
      <c r="H103" s="2"/>
      <c r="I103" s="1"/>
      <c r="J103" s="1"/>
      <c r="K103" s="6" t="s">
        <v>49</v>
      </c>
      <c r="L103" s="18">
        <f>SUM(L42:L102)</f>
        <v>45708.006040000007</v>
      </c>
      <c r="M103" s="1"/>
      <c r="N103" s="1"/>
    </row>
    <row r="104" spans="1:14" hidden="1" x14ac:dyDescent="0.35">
      <c r="A104" s="1"/>
      <c r="B104" s="1"/>
      <c r="C104" s="1"/>
      <c r="D104" s="1"/>
      <c r="E104" s="1"/>
      <c r="F104" s="1"/>
      <c r="G104" s="1"/>
      <c r="H104" s="2"/>
      <c r="I104" s="1"/>
      <c r="J104" s="1"/>
      <c r="K104" s="3"/>
      <c r="L104" s="4"/>
      <c r="M104" s="1"/>
      <c r="N104" s="1"/>
    </row>
    <row r="105" spans="1:14" hidden="1" x14ac:dyDescent="0.35">
      <c r="A105" s="1"/>
      <c r="B105" s="42" t="s">
        <v>159</v>
      </c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1"/>
    </row>
    <row r="106" spans="1:14" ht="29" hidden="1" x14ac:dyDescent="0.35">
      <c r="A106" s="1"/>
      <c r="B106" s="36" t="s">
        <v>1</v>
      </c>
      <c r="C106" s="36" t="s">
        <v>2</v>
      </c>
      <c r="D106" s="36" t="s">
        <v>3</v>
      </c>
      <c r="E106" s="36" t="s">
        <v>4</v>
      </c>
      <c r="F106" s="36" t="s">
        <v>5</v>
      </c>
      <c r="G106" s="36" t="s">
        <v>6</v>
      </c>
      <c r="H106" s="40" t="s">
        <v>51</v>
      </c>
      <c r="I106" s="36" t="s">
        <v>8</v>
      </c>
      <c r="J106" s="36" t="s">
        <v>9</v>
      </c>
      <c r="K106" s="38" t="s">
        <v>10</v>
      </c>
      <c r="L106" s="39" t="s">
        <v>11</v>
      </c>
      <c r="M106" s="36" t="s">
        <v>12</v>
      </c>
      <c r="N106" s="1"/>
    </row>
    <row r="107" spans="1:14" s="32" customFormat="1" hidden="1" x14ac:dyDescent="0.35">
      <c r="A107" s="6"/>
      <c r="B107" s="7" t="s">
        <v>13</v>
      </c>
      <c r="C107" s="5" t="s">
        <v>14</v>
      </c>
      <c r="D107" s="7" t="s">
        <v>160</v>
      </c>
      <c r="E107" s="7" t="s">
        <v>109</v>
      </c>
      <c r="F107" s="7" t="s">
        <v>161</v>
      </c>
      <c r="G107" s="7" t="s">
        <v>162</v>
      </c>
      <c r="H107" s="9">
        <v>99840</v>
      </c>
      <c r="I107" s="7">
        <v>2.35</v>
      </c>
      <c r="J107" s="10">
        <f>H107*I107</f>
        <v>234624</v>
      </c>
      <c r="K107" s="16" t="s">
        <v>163</v>
      </c>
      <c r="L107" s="12">
        <f>(H107*0.02)+(J107*1%)</f>
        <v>4343.04</v>
      </c>
      <c r="M107" s="7"/>
      <c r="N107" s="6"/>
    </row>
    <row r="108" spans="1:14" x14ac:dyDescent="0.35">
      <c r="A108" s="1"/>
      <c r="B108" s="7" t="s">
        <v>58</v>
      </c>
      <c r="C108" s="7" t="s">
        <v>59</v>
      </c>
      <c r="D108" s="7" t="s">
        <v>15</v>
      </c>
      <c r="E108" s="7" t="s">
        <v>142</v>
      </c>
      <c r="F108" s="7" t="s">
        <v>164</v>
      </c>
      <c r="G108" s="7"/>
      <c r="H108" s="9">
        <v>19600</v>
      </c>
      <c r="I108" s="7">
        <v>2.15</v>
      </c>
      <c r="J108" s="10">
        <v>42140</v>
      </c>
      <c r="K108" s="11">
        <v>0.01</v>
      </c>
      <c r="L108" s="22">
        <v>406.02</v>
      </c>
      <c r="M108" s="7"/>
      <c r="N108" s="1"/>
    </row>
    <row r="109" spans="1:14" x14ac:dyDescent="0.35">
      <c r="A109" s="1"/>
      <c r="B109" s="7" t="s">
        <v>58</v>
      </c>
      <c r="C109" s="7" t="s">
        <v>59</v>
      </c>
      <c r="D109" s="7" t="s">
        <v>15</v>
      </c>
      <c r="E109" s="7" t="s">
        <v>16</v>
      </c>
      <c r="F109" s="7" t="s">
        <v>165</v>
      </c>
      <c r="G109" s="7"/>
      <c r="H109" s="9">
        <v>19600</v>
      </c>
      <c r="I109" s="7">
        <v>2.0499999999999998</v>
      </c>
      <c r="J109" s="10">
        <v>40180</v>
      </c>
      <c r="K109" s="11">
        <v>0.01</v>
      </c>
      <c r="L109" s="22">
        <v>378.36</v>
      </c>
      <c r="M109" s="7"/>
      <c r="N109" s="1"/>
    </row>
    <row r="110" spans="1:14" x14ac:dyDescent="0.35">
      <c r="A110" s="1"/>
      <c r="B110" s="7" t="s">
        <v>58</v>
      </c>
      <c r="C110" s="7" t="s">
        <v>59</v>
      </c>
      <c r="D110" s="7" t="s">
        <v>166</v>
      </c>
      <c r="E110" s="7" t="s">
        <v>167</v>
      </c>
      <c r="F110" s="16">
        <v>229</v>
      </c>
      <c r="G110" s="7" t="s">
        <v>168</v>
      </c>
      <c r="H110" s="9">
        <v>19392</v>
      </c>
      <c r="I110" s="7">
        <v>4.6500000000000004</v>
      </c>
      <c r="J110" s="10">
        <v>90172.800000000003</v>
      </c>
      <c r="K110" s="20">
        <v>5.0000000000000001E-3</v>
      </c>
      <c r="L110" s="22">
        <v>432.47</v>
      </c>
      <c r="M110" s="7" t="s">
        <v>169</v>
      </c>
      <c r="N110" s="1"/>
    </row>
    <row r="111" spans="1:14" x14ac:dyDescent="0.35">
      <c r="A111" s="1"/>
      <c r="B111" s="7" t="s">
        <v>58</v>
      </c>
      <c r="C111" s="7" t="s">
        <v>59</v>
      </c>
      <c r="D111" s="7" t="s">
        <v>15</v>
      </c>
      <c r="E111" s="7" t="s">
        <v>142</v>
      </c>
      <c r="F111" s="7" t="s">
        <v>249</v>
      </c>
      <c r="G111" s="7" t="s">
        <v>250</v>
      </c>
      <c r="H111" s="9">
        <v>11600</v>
      </c>
      <c r="I111" s="7">
        <v>2.0299999999999998</v>
      </c>
      <c r="J111" s="10">
        <v>23548</v>
      </c>
      <c r="K111" s="11">
        <v>0.01</v>
      </c>
      <c r="L111" s="23">
        <v>224.98</v>
      </c>
      <c r="M111" s="7"/>
      <c r="N111" s="1"/>
    </row>
    <row r="112" spans="1:14" x14ac:dyDescent="0.35">
      <c r="A112" s="1"/>
      <c r="B112" s="7" t="s">
        <v>58</v>
      </c>
      <c r="C112" s="7" t="s">
        <v>59</v>
      </c>
      <c r="D112" s="7" t="s">
        <v>15</v>
      </c>
      <c r="E112" s="7" t="s">
        <v>19</v>
      </c>
      <c r="F112" s="7" t="s">
        <v>249</v>
      </c>
      <c r="G112" s="7" t="s">
        <v>250</v>
      </c>
      <c r="H112" s="9">
        <v>8000</v>
      </c>
      <c r="I112" s="7">
        <v>2.0299999999999998</v>
      </c>
      <c r="J112" s="10">
        <v>16240</v>
      </c>
      <c r="K112" s="11">
        <v>0.01</v>
      </c>
      <c r="L112" s="23">
        <v>158.4</v>
      </c>
      <c r="M112" s="7"/>
      <c r="N112" s="1"/>
    </row>
    <row r="113" spans="1:14" x14ac:dyDescent="0.35">
      <c r="A113" s="1"/>
      <c r="B113" s="7" t="s">
        <v>58</v>
      </c>
      <c r="C113" s="7" t="s">
        <v>59</v>
      </c>
      <c r="D113" s="7" t="s">
        <v>15</v>
      </c>
      <c r="E113" s="7" t="s">
        <v>142</v>
      </c>
      <c r="F113" s="7" t="s">
        <v>251</v>
      </c>
      <c r="G113" s="7" t="s">
        <v>250</v>
      </c>
      <c r="H113" s="9">
        <v>19600</v>
      </c>
      <c r="I113" s="7">
        <v>2.0299999999999998</v>
      </c>
      <c r="J113" s="10">
        <v>39788</v>
      </c>
      <c r="K113" s="11">
        <v>0.01</v>
      </c>
      <c r="L113" s="23">
        <v>383.38</v>
      </c>
      <c r="M113" s="7"/>
      <c r="N113" s="1"/>
    </row>
    <row r="114" spans="1:14" x14ac:dyDescent="0.35">
      <c r="A114" s="1"/>
      <c r="B114" s="7" t="s">
        <v>58</v>
      </c>
      <c r="C114" s="7" t="s">
        <v>59</v>
      </c>
      <c r="D114" s="7" t="s">
        <v>15</v>
      </c>
      <c r="E114" s="7" t="s">
        <v>142</v>
      </c>
      <c r="F114" s="7" t="s">
        <v>170</v>
      </c>
      <c r="G114" s="7" t="s">
        <v>171</v>
      </c>
      <c r="H114" s="9">
        <v>39200</v>
      </c>
      <c r="I114" s="7">
        <v>2.0299999999999998</v>
      </c>
      <c r="J114" s="10">
        <v>79576</v>
      </c>
      <c r="K114" s="11">
        <v>0.01</v>
      </c>
      <c r="L114" s="22">
        <v>766.77</v>
      </c>
      <c r="M114" s="7"/>
      <c r="N114" s="1"/>
    </row>
    <row r="115" spans="1:14" x14ac:dyDescent="0.35">
      <c r="A115" s="1"/>
      <c r="B115" s="7" t="s">
        <v>58</v>
      </c>
      <c r="C115" s="7" t="s">
        <v>59</v>
      </c>
      <c r="D115" s="7" t="s">
        <v>172</v>
      </c>
      <c r="E115" s="7" t="s">
        <v>173</v>
      </c>
      <c r="F115" s="7" t="s">
        <v>174</v>
      </c>
      <c r="G115" s="7" t="s">
        <v>175</v>
      </c>
      <c r="H115" s="9">
        <v>20000</v>
      </c>
      <c r="I115" s="7">
        <v>3.79</v>
      </c>
      <c r="J115" s="10">
        <v>75800</v>
      </c>
      <c r="K115" s="16" t="s">
        <v>176</v>
      </c>
      <c r="L115" s="22">
        <v>8547.84</v>
      </c>
      <c r="M115" s="7"/>
      <c r="N115" s="1"/>
    </row>
    <row r="116" spans="1:14" hidden="1" x14ac:dyDescent="0.35">
      <c r="A116" s="1"/>
      <c r="B116" s="7" t="s">
        <v>177</v>
      </c>
      <c r="C116" s="7" t="s">
        <v>14</v>
      </c>
      <c r="D116" s="7" t="s">
        <v>178</v>
      </c>
      <c r="E116" s="7" t="s">
        <v>179</v>
      </c>
      <c r="F116" s="7" t="s">
        <v>180</v>
      </c>
      <c r="G116" s="7"/>
      <c r="H116" s="9">
        <v>19480</v>
      </c>
      <c r="I116" s="7">
        <v>1.95</v>
      </c>
      <c r="J116" s="10">
        <v>37986</v>
      </c>
      <c r="K116" s="11">
        <v>0.01</v>
      </c>
      <c r="L116" s="22">
        <v>379.86</v>
      </c>
      <c r="M116" s="7"/>
      <c r="N116" s="1"/>
    </row>
    <row r="117" spans="1:14" hidden="1" x14ac:dyDescent="0.35">
      <c r="A117" s="1"/>
      <c r="B117" s="7" t="s">
        <v>181</v>
      </c>
      <c r="C117" s="7" t="s">
        <v>14</v>
      </c>
      <c r="D117" s="7" t="s">
        <v>178</v>
      </c>
      <c r="E117" s="7" t="s">
        <v>182</v>
      </c>
      <c r="F117" s="7" t="s">
        <v>247</v>
      </c>
      <c r="G117" s="7" t="s">
        <v>248</v>
      </c>
      <c r="H117" s="9">
        <v>116280</v>
      </c>
      <c r="I117" s="7">
        <v>1.95</v>
      </c>
      <c r="J117" s="10">
        <v>226746</v>
      </c>
      <c r="K117" s="16" t="s">
        <v>183</v>
      </c>
      <c r="L117" s="22">
        <v>3408.4</v>
      </c>
      <c r="M117" s="7"/>
      <c r="N117" s="1"/>
    </row>
    <row r="118" spans="1:14" x14ac:dyDescent="0.35">
      <c r="A118" s="1"/>
      <c r="B118" s="7" t="s">
        <v>58</v>
      </c>
      <c r="C118" s="7" t="s">
        <v>59</v>
      </c>
      <c r="D118" s="7" t="s">
        <v>166</v>
      </c>
      <c r="E118" s="7" t="s">
        <v>184</v>
      </c>
      <c r="F118" s="16">
        <v>147</v>
      </c>
      <c r="G118" s="7" t="s">
        <v>185</v>
      </c>
      <c r="H118" s="9">
        <v>38688</v>
      </c>
      <c r="I118" s="7">
        <v>2.75</v>
      </c>
      <c r="J118" s="10">
        <v>106392</v>
      </c>
      <c r="K118" s="11">
        <v>0.02</v>
      </c>
      <c r="L118" s="22">
        <v>2055.15</v>
      </c>
      <c r="M118" s="7"/>
      <c r="N118" s="1"/>
    </row>
    <row r="119" spans="1:14" x14ac:dyDescent="0.35">
      <c r="A119" s="1"/>
      <c r="B119" s="7" t="s">
        <v>58</v>
      </c>
      <c r="C119" s="7" t="s">
        <v>59</v>
      </c>
      <c r="D119" s="7" t="s">
        <v>172</v>
      </c>
      <c r="E119" s="7" t="s">
        <v>186</v>
      </c>
      <c r="F119" s="7" t="s">
        <v>187</v>
      </c>
      <c r="G119" s="7" t="s">
        <v>175</v>
      </c>
      <c r="H119" s="9">
        <v>20000</v>
      </c>
      <c r="I119" s="7">
        <v>3.79</v>
      </c>
      <c r="J119" s="10">
        <v>75800</v>
      </c>
      <c r="K119" s="16" t="s">
        <v>188</v>
      </c>
      <c r="L119" s="22">
        <v>7042.37</v>
      </c>
      <c r="M119" s="7"/>
      <c r="N119" s="1"/>
    </row>
    <row r="120" spans="1:14" hidden="1" x14ac:dyDescent="0.35">
      <c r="A120" s="1"/>
      <c r="B120" s="7" t="s">
        <v>13</v>
      </c>
      <c r="C120" s="5" t="s">
        <v>14</v>
      </c>
      <c r="D120" s="7" t="s">
        <v>160</v>
      </c>
      <c r="E120" s="7" t="s">
        <v>109</v>
      </c>
      <c r="F120" s="7" t="s">
        <v>189</v>
      </c>
      <c r="G120" s="7" t="s">
        <v>190</v>
      </c>
      <c r="H120" s="9">
        <v>99840</v>
      </c>
      <c r="I120" s="10">
        <v>2.35</v>
      </c>
      <c r="J120" s="10">
        <f t="shared" ref="J120:J129" si="8">H120*I120</f>
        <v>234624</v>
      </c>
      <c r="K120" s="16" t="s">
        <v>163</v>
      </c>
      <c r="L120" s="12">
        <v>4321.32</v>
      </c>
      <c r="M120" s="7"/>
      <c r="N120" s="1"/>
    </row>
    <row r="121" spans="1:14" x14ac:dyDescent="0.35">
      <c r="A121" s="1"/>
      <c r="B121" s="7" t="s">
        <v>58</v>
      </c>
      <c r="C121" s="7" t="s">
        <v>59</v>
      </c>
      <c r="D121" s="7" t="s">
        <v>191</v>
      </c>
      <c r="E121" s="7" t="s">
        <v>192</v>
      </c>
      <c r="F121" s="7" t="s">
        <v>193</v>
      </c>
      <c r="G121" s="7" t="s">
        <v>141</v>
      </c>
      <c r="H121" s="9">
        <v>11975.04</v>
      </c>
      <c r="I121" s="10">
        <v>6.43</v>
      </c>
      <c r="J121" s="10">
        <f t="shared" si="8"/>
        <v>76999.507200000007</v>
      </c>
      <c r="K121" s="11">
        <v>0.01</v>
      </c>
      <c r="L121" s="12">
        <f>J121*K121</f>
        <v>769.99507200000005</v>
      </c>
      <c r="M121" s="7"/>
      <c r="N121" s="1"/>
    </row>
    <row r="122" spans="1:14" x14ac:dyDescent="0.35">
      <c r="A122" s="1"/>
      <c r="B122" s="7" t="s">
        <v>58</v>
      </c>
      <c r="C122" s="7" t="s">
        <v>59</v>
      </c>
      <c r="D122" s="7" t="s">
        <v>191</v>
      </c>
      <c r="E122" s="7" t="s">
        <v>194</v>
      </c>
      <c r="F122" s="7" t="s">
        <v>193</v>
      </c>
      <c r="G122" s="7" t="s">
        <v>141</v>
      </c>
      <c r="H122" s="9">
        <v>5586.84</v>
      </c>
      <c r="I122" s="10">
        <v>8.0500000000000007</v>
      </c>
      <c r="J122" s="10">
        <f t="shared" si="8"/>
        <v>44974.062000000005</v>
      </c>
      <c r="K122" s="11">
        <v>0.01</v>
      </c>
      <c r="L122" s="12">
        <f>J122*K122</f>
        <v>449.74062000000004</v>
      </c>
      <c r="M122" s="7"/>
      <c r="N122" s="1"/>
    </row>
    <row r="123" spans="1:14" x14ac:dyDescent="0.35">
      <c r="A123" s="1"/>
      <c r="B123" s="7" t="s">
        <v>58</v>
      </c>
      <c r="C123" s="7" t="s">
        <v>59</v>
      </c>
      <c r="D123" s="7" t="s">
        <v>191</v>
      </c>
      <c r="E123" s="7" t="s">
        <v>194</v>
      </c>
      <c r="F123" s="7" t="s">
        <v>193</v>
      </c>
      <c r="G123" s="7" t="s">
        <v>141</v>
      </c>
      <c r="H123" s="9">
        <v>20412</v>
      </c>
      <c r="I123" s="10">
        <v>8.0500000000000007</v>
      </c>
      <c r="J123" s="10">
        <f t="shared" si="8"/>
        <v>164316.6</v>
      </c>
      <c r="K123" s="11">
        <v>0.01</v>
      </c>
      <c r="L123" s="12">
        <f>J123*K123</f>
        <v>1643.1660000000002</v>
      </c>
      <c r="M123" s="7"/>
      <c r="N123" s="1"/>
    </row>
    <row r="124" spans="1:14" hidden="1" x14ac:dyDescent="0.35">
      <c r="A124" s="1"/>
      <c r="B124" s="19" t="s">
        <v>13</v>
      </c>
      <c r="C124" s="19" t="s">
        <v>14</v>
      </c>
      <c r="D124" s="19" t="s">
        <v>25</v>
      </c>
      <c r="E124" s="7" t="s">
        <v>195</v>
      </c>
      <c r="F124" s="19" t="s">
        <v>196</v>
      </c>
      <c r="G124" s="7" t="s">
        <v>197</v>
      </c>
      <c r="H124" s="9">
        <v>12000</v>
      </c>
      <c r="I124" s="10">
        <v>6.85</v>
      </c>
      <c r="J124" s="10">
        <f t="shared" si="8"/>
        <v>82200</v>
      </c>
      <c r="K124" s="16">
        <f>6.85-6.8</f>
        <v>4.9999999999999822E-2</v>
      </c>
      <c r="L124" s="12">
        <f>H124*K124</f>
        <v>599.99999999999784</v>
      </c>
      <c r="M124" s="7"/>
      <c r="N124" s="1"/>
    </row>
    <row r="125" spans="1:14" hidden="1" x14ac:dyDescent="0.35">
      <c r="A125" s="1"/>
      <c r="B125" s="19" t="s">
        <v>13</v>
      </c>
      <c r="C125" s="19" t="s">
        <v>14</v>
      </c>
      <c r="D125" s="19" t="s">
        <v>25</v>
      </c>
      <c r="E125" s="7" t="s">
        <v>198</v>
      </c>
      <c r="F125" s="19" t="s">
        <v>196</v>
      </c>
      <c r="G125" s="7" t="s">
        <v>197</v>
      </c>
      <c r="H125" s="9">
        <v>7500</v>
      </c>
      <c r="I125" s="10">
        <v>5.85</v>
      </c>
      <c r="J125" s="10">
        <f t="shared" si="8"/>
        <v>43875</v>
      </c>
      <c r="K125" s="16">
        <v>0.15</v>
      </c>
      <c r="L125" s="12">
        <f>H125*K125</f>
        <v>1125</v>
      </c>
      <c r="M125" s="7"/>
      <c r="N125" s="1"/>
    </row>
    <row r="126" spans="1:14" hidden="1" x14ac:dyDescent="0.35">
      <c r="A126" s="1"/>
      <c r="B126" s="7" t="s">
        <v>199</v>
      </c>
      <c r="C126" s="7" t="s">
        <v>66</v>
      </c>
      <c r="D126" s="7" t="s">
        <v>108</v>
      </c>
      <c r="E126" s="7" t="s">
        <v>200</v>
      </c>
      <c r="F126" s="7" t="s">
        <v>201</v>
      </c>
      <c r="G126" s="7" t="s">
        <v>202</v>
      </c>
      <c r="H126" s="9">
        <v>38880</v>
      </c>
      <c r="I126" s="10">
        <v>2.35</v>
      </c>
      <c r="J126" s="10">
        <f t="shared" si="8"/>
        <v>91368</v>
      </c>
      <c r="K126" s="11">
        <v>0.01</v>
      </c>
      <c r="L126" s="12">
        <f>J126*K126</f>
        <v>913.68000000000006</v>
      </c>
      <c r="M126" s="7"/>
      <c r="N126" s="1"/>
    </row>
    <row r="127" spans="1:14" hidden="1" x14ac:dyDescent="0.35">
      <c r="A127" s="1"/>
      <c r="B127" s="7" t="s">
        <v>203</v>
      </c>
      <c r="C127" s="7" t="s">
        <v>14</v>
      </c>
      <c r="D127" s="7" t="s">
        <v>204</v>
      </c>
      <c r="E127" s="7" t="s">
        <v>205</v>
      </c>
      <c r="F127" s="7" t="s">
        <v>206</v>
      </c>
      <c r="G127" s="7" t="s">
        <v>207</v>
      </c>
      <c r="H127" s="9">
        <v>23079.599999999999</v>
      </c>
      <c r="I127" s="7">
        <v>2.95</v>
      </c>
      <c r="J127" s="7">
        <f t="shared" si="8"/>
        <v>68084.820000000007</v>
      </c>
      <c r="K127" s="11">
        <v>0.02</v>
      </c>
      <c r="L127" s="12">
        <f>J127*K127</f>
        <v>1361.6964000000003</v>
      </c>
      <c r="M127" s="7"/>
      <c r="N127" s="1"/>
    </row>
    <row r="128" spans="1:14" hidden="1" x14ac:dyDescent="0.35">
      <c r="A128" s="1"/>
      <c r="B128" s="7" t="s">
        <v>203</v>
      </c>
      <c r="C128" s="7" t="s">
        <v>14</v>
      </c>
      <c r="D128" s="7" t="s">
        <v>204</v>
      </c>
      <c r="E128" s="7" t="s">
        <v>205</v>
      </c>
      <c r="F128" s="7" t="s">
        <v>208</v>
      </c>
      <c r="G128" s="7" t="s">
        <v>209</v>
      </c>
      <c r="H128" s="9">
        <v>23100</v>
      </c>
      <c r="I128" s="7">
        <v>2.95</v>
      </c>
      <c r="J128" s="7">
        <f t="shared" si="8"/>
        <v>68145</v>
      </c>
      <c r="K128" s="11">
        <v>0.02</v>
      </c>
      <c r="L128" s="12">
        <f>J128*K128</f>
        <v>1362.9</v>
      </c>
      <c r="M128" s="7"/>
      <c r="N128" s="1"/>
    </row>
    <row r="129" spans="1:14" hidden="1" x14ac:dyDescent="0.35">
      <c r="A129" s="1"/>
      <c r="B129" s="7" t="s">
        <v>203</v>
      </c>
      <c r="C129" s="7" t="s">
        <v>14</v>
      </c>
      <c r="D129" s="7" t="s">
        <v>204</v>
      </c>
      <c r="E129" s="7" t="s">
        <v>205</v>
      </c>
      <c r="F129" s="7" t="s">
        <v>210</v>
      </c>
      <c r="G129" s="7" t="s">
        <v>211</v>
      </c>
      <c r="H129" s="9">
        <v>23325</v>
      </c>
      <c r="I129" s="7">
        <v>2.85</v>
      </c>
      <c r="J129" s="7">
        <f t="shared" si="8"/>
        <v>66476.25</v>
      </c>
      <c r="K129" s="11">
        <v>0.02</v>
      </c>
      <c r="L129" s="12">
        <f>J129*K129</f>
        <v>1329.5250000000001</v>
      </c>
      <c r="M129" s="7"/>
      <c r="N129" s="1"/>
    </row>
    <row r="130" spans="1:14" hidden="1" x14ac:dyDescent="0.35">
      <c r="A130" s="1"/>
      <c r="B130" s="19" t="s">
        <v>212</v>
      </c>
      <c r="C130" s="19" t="s">
        <v>59</v>
      </c>
      <c r="D130" s="19" t="s">
        <v>213</v>
      </c>
      <c r="E130" s="7" t="s">
        <v>214</v>
      </c>
      <c r="F130" s="19" t="s">
        <v>215</v>
      </c>
      <c r="G130" s="7" t="s">
        <v>216</v>
      </c>
      <c r="H130" s="9">
        <v>17000</v>
      </c>
      <c r="I130" s="10">
        <v>2.0499999999999998</v>
      </c>
      <c r="J130" s="10">
        <f>H130*I130</f>
        <v>34850</v>
      </c>
      <c r="K130" s="16">
        <v>0.15</v>
      </c>
      <c r="L130" s="12">
        <f>H130*K130</f>
        <v>2550</v>
      </c>
      <c r="M130" s="7"/>
      <c r="N130" s="1"/>
    </row>
    <row r="131" spans="1:14" hidden="1" x14ac:dyDescent="0.35">
      <c r="A131" s="1"/>
      <c r="B131" s="19" t="s">
        <v>212</v>
      </c>
      <c r="C131" s="19" t="s">
        <v>59</v>
      </c>
      <c r="D131" s="19" t="s">
        <v>213</v>
      </c>
      <c r="E131" s="7" t="s">
        <v>217</v>
      </c>
      <c r="F131" s="19" t="s">
        <v>215</v>
      </c>
      <c r="G131" s="7" t="s">
        <v>216</v>
      </c>
      <c r="H131" s="9">
        <v>5000</v>
      </c>
      <c r="I131" s="10">
        <v>3.1</v>
      </c>
      <c r="J131" s="10">
        <f>H131*I131</f>
        <v>15500</v>
      </c>
      <c r="K131" s="16">
        <v>0</v>
      </c>
      <c r="L131" s="12">
        <v>0</v>
      </c>
      <c r="M131" s="7"/>
      <c r="N131" s="1"/>
    </row>
    <row r="132" spans="1:14" hidden="1" x14ac:dyDescent="0.35">
      <c r="A132" s="1"/>
      <c r="B132" s="19" t="s">
        <v>218</v>
      </c>
      <c r="C132" s="19" t="s">
        <v>59</v>
      </c>
      <c r="D132" s="19" t="s">
        <v>213</v>
      </c>
      <c r="E132" s="7" t="s">
        <v>219</v>
      </c>
      <c r="F132" s="19" t="s">
        <v>220</v>
      </c>
      <c r="G132" s="7" t="s">
        <v>216</v>
      </c>
      <c r="H132" s="9">
        <v>17000</v>
      </c>
      <c r="I132" s="10">
        <v>2.13</v>
      </c>
      <c r="J132" s="10">
        <f>H132*I132</f>
        <v>36210</v>
      </c>
      <c r="K132" s="16">
        <v>0.14000000000000001</v>
      </c>
      <c r="L132" s="12">
        <f>H132*K132</f>
        <v>2380</v>
      </c>
      <c r="M132" s="7"/>
      <c r="N132" s="1"/>
    </row>
    <row r="133" spans="1:14" hidden="1" x14ac:dyDescent="0.35">
      <c r="A133" s="1"/>
      <c r="B133" s="19" t="s">
        <v>218</v>
      </c>
      <c r="C133" s="19" t="s">
        <v>59</v>
      </c>
      <c r="D133" s="19" t="s">
        <v>213</v>
      </c>
      <c r="E133" s="7" t="s">
        <v>221</v>
      </c>
      <c r="F133" s="19" t="s">
        <v>220</v>
      </c>
      <c r="G133" s="7" t="s">
        <v>216</v>
      </c>
      <c r="H133" s="9">
        <v>5000</v>
      </c>
      <c r="I133" s="10">
        <v>3.22</v>
      </c>
      <c r="J133" s="10">
        <f>H133*I133</f>
        <v>16100.000000000002</v>
      </c>
      <c r="K133" s="16">
        <v>0</v>
      </c>
      <c r="L133" s="12">
        <v>0</v>
      </c>
      <c r="M133" s="7"/>
      <c r="N133" s="1"/>
    </row>
    <row r="134" spans="1:14" hidden="1" x14ac:dyDescent="0.35">
      <c r="A134" s="1"/>
      <c r="B134" s="7"/>
      <c r="C134" s="7"/>
      <c r="D134" s="7"/>
      <c r="E134" s="7"/>
      <c r="F134" s="7"/>
      <c r="G134" s="7"/>
      <c r="H134" s="9"/>
      <c r="I134" s="7"/>
      <c r="J134" s="7"/>
      <c r="K134" s="16"/>
      <c r="L134" s="12"/>
      <c r="M134" s="7"/>
      <c r="N134" s="1"/>
    </row>
    <row r="135" spans="1:14" hidden="1" x14ac:dyDescent="0.35">
      <c r="A135" s="1"/>
      <c r="B135" s="7"/>
      <c r="C135" s="7"/>
      <c r="D135" s="7"/>
      <c r="E135" s="7"/>
      <c r="F135" s="7"/>
      <c r="G135" s="7"/>
      <c r="H135" s="9"/>
      <c r="I135" s="7"/>
      <c r="J135" s="7"/>
      <c r="K135" s="16"/>
      <c r="L135" s="12"/>
      <c r="M135" s="7"/>
      <c r="N135" s="1"/>
    </row>
    <row r="136" spans="1:14" hidden="1" x14ac:dyDescent="0.35">
      <c r="A136" s="1"/>
      <c r="B136" s="7"/>
      <c r="C136" s="7"/>
      <c r="D136" s="7"/>
      <c r="E136" s="7"/>
      <c r="F136" s="7"/>
      <c r="G136" s="7"/>
      <c r="H136" s="9"/>
      <c r="I136" s="7"/>
      <c r="J136" s="7"/>
      <c r="K136" s="16"/>
      <c r="L136" s="12"/>
      <c r="M136" s="7"/>
      <c r="N136" s="1"/>
    </row>
    <row r="137" spans="1:14" hidden="1" x14ac:dyDescent="0.35">
      <c r="A137" s="1"/>
      <c r="B137" s="7"/>
      <c r="C137" s="7"/>
      <c r="D137" s="7"/>
      <c r="E137" s="7"/>
      <c r="F137" s="7"/>
      <c r="G137" s="7"/>
      <c r="H137" s="9"/>
      <c r="I137" s="7"/>
      <c r="J137" s="7"/>
      <c r="K137" s="16"/>
      <c r="L137" s="12"/>
      <c r="M137" s="7"/>
      <c r="N137" s="1"/>
    </row>
    <row r="138" spans="1:14" hidden="1" x14ac:dyDescent="0.35">
      <c r="A138" s="1"/>
      <c r="B138" s="7"/>
      <c r="C138" s="7"/>
      <c r="D138" s="7"/>
      <c r="E138" s="7"/>
      <c r="F138" s="7"/>
      <c r="G138" s="7"/>
      <c r="H138" s="9"/>
      <c r="I138" s="7"/>
      <c r="J138" s="7"/>
      <c r="K138" s="16"/>
      <c r="L138" s="12"/>
      <c r="M138" s="7"/>
      <c r="N138" s="1"/>
    </row>
    <row r="139" spans="1:14" hidden="1" x14ac:dyDescent="0.35">
      <c r="A139" s="1"/>
      <c r="B139" s="7"/>
      <c r="C139" s="7"/>
      <c r="D139" s="7"/>
      <c r="E139" s="7"/>
      <c r="F139" s="7"/>
      <c r="G139" s="7"/>
      <c r="H139" s="9"/>
      <c r="I139" s="7"/>
      <c r="J139" s="7"/>
      <c r="K139" s="16"/>
      <c r="L139" s="12"/>
      <c r="M139" s="7"/>
      <c r="N139" s="1"/>
    </row>
    <row r="140" spans="1:14" hidden="1" x14ac:dyDescent="0.35">
      <c r="A140" s="1"/>
      <c r="B140" s="7"/>
      <c r="C140" s="7"/>
      <c r="D140" s="7"/>
      <c r="E140" s="7"/>
      <c r="F140" s="7"/>
      <c r="G140" s="7"/>
      <c r="H140" s="9"/>
      <c r="I140" s="7"/>
      <c r="J140" s="7"/>
      <c r="K140" s="16"/>
      <c r="L140" s="12"/>
      <c r="M140" s="7"/>
      <c r="N140" s="1"/>
    </row>
    <row r="141" spans="1:14" x14ac:dyDescent="0.35">
      <c r="A141" s="1" t="s">
        <v>222</v>
      </c>
      <c r="B141" s="1"/>
      <c r="C141" s="1"/>
      <c r="D141" s="1"/>
      <c r="E141" s="1"/>
      <c r="F141" s="1"/>
      <c r="G141" s="1"/>
      <c r="H141" s="2"/>
      <c r="I141" s="1"/>
      <c r="J141" s="1"/>
      <c r="K141" s="6" t="s">
        <v>49</v>
      </c>
      <c r="L141" s="18">
        <f>SUM(L107:L140)</f>
        <v>47334.063091999997</v>
      </c>
      <c r="M141" s="1"/>
      <c r="N141" s="1"/>
    </row>
    <row r="142" spans="1:14" x14ac:dyDescent="0.35">
      <c r="A142" s="1"/>
      <c r="B142" s="1"/>
      <c r="C142" s="1"/>
      <c r="D142" s="1"/>
      <c r="E142" s="1"/>
      <c r="F142" s="1"/>
      <c r="G142" s="1"/>
      <c r="H142" s="2"/>
      <c r="I142" s="1"/>
      <c r="J142" s="1"/>
      <c r="K142" s="3"/>
      <c r="L142" s="4"/>
      <c r="M142" s="1"/>
      <c r="N142" s="1"/>
    </row>
    <row r="143" spans="1:14" x14ac:dyDescent="0.35">
      <c r="A143" s="1"/>
      <c r="B143" s="42" t="s">
        <v>224</v>
      </c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1"/>
    </row>
    <row r="144" spans="1:14" ht="29" x14ac:dyDescent="0.35">
      <c r="A144" s="1"/>
      <c r="B144" s="36" t="s">
        <v>1</v>
      </c>
      <c r="C144" s="36" t="s">
        <v>2</v>
      </c>
      <c r="D144" s="36" t="s">
        <v>3</v>
      </c>
      <c r="E144" s="36" t="s">
        <v>4</v>
      </c>
      <c r="F144" s="36" t="s">
        <v>5</v>
      </c>
      <c r="G144" s="36" t="s">
        <v>6</v>
      </c>
      <c r="H144" s="40" t="s">
        <v>51</v>
      </c>
      <c r="I144" s="36" t="s">
        <v>8</v>
      </c>
      <c r="J144" s="36" t="s">
        <v>9</v>
      </c>
      <c r="K144" s="38" t="s">
        <v>10</v>
      </c>
      <c r="L144" s="39" t="s">
        <v>11</v>
      </c>
      <c r="M144" s="36" t="s">
        <v>12</v>
      </c>
      <c r="N144" s="1"/>
    </row>
    <row r="145" spans="1:14" s="32" customFormat="1" x14ac:dyDescent="0.35">
      <c r="A145" s="6"/>
      <c r="B145" s="7" t="s">
        <v>177</v>
      </c>
      <c r="C145" s="41" t="s">
        <v>14</v>
      </c>
      <c r="D145" s="7" t="s">
        <v>225</v>
      </c>
      <c r="E145" s="7" t="s">
        <v>228</v>
      </c>
      <c r="F145" s="7" t="s">
        <v>233</v>
      </c>
      <c r="G145" s="7" t="s">
        <v>239</v>
      </c>
      <c r="H145" s="9">
        <v>100</v>
      </c>
      <c r="I145" s="28">
        <v>13</v>
      </c>
      <c r="J145" s="10">
        <f>H145*I145</f>
        <v>1300</v>
      </c>
      <c r="K145" s="16"/>
      <c r="L145" s="12">
        <f>(H145*0.02)+(J145*1%)</f>
        <v>15</v>
      </c>
      <c r="M145" s="7"/>
      <c r="N145" s="6"/>
    </row>
    <row r="146" spans="1:14" x14ac:dyDescent="0.35">
      <c r="A146" s="1"/>
      <c r="B146" s="7" t="s">
        <v>227</v>
      </c>
      <c r="C146" s="41" t="s">
        <v>14</v>
      </c>
      <c r="D146" s="7" t="s">
        <v>226</v>
      </c>
      <c r="E146" s="7" t="s">
        <v>229</v>
      </c>
      <c r="F146" s="7" t="s">
        <v>234</v>
      </c>
      <c r="G146" s="7" t="s">
        <v>240</v>
      </c>
      <c r="H146" s="9">
        <v>158.78</v>
      </c>
      <c r="I146" s="28">
        <v>14.6</v>
      </c>
      <c r="J146" s="10">
        <f t="shared" ref="J146:J152" si="9">H146*I146</f>
        <v>2318.1880000000001</v>
      </c>
      <c r="K146" s="11">
        <v>0.02</v>
      </c>
      <c r="L146" s="12">
        <f>J146*K146</f>
        <v>46.363760000000006</v>
      </c>
      <c r="M146" s="7"/>
      <c r="N146" s="1"/>
    </row>
    <row r="147" spans="1:14" x14ac:dyDescent="0.35">
      <c r="A147" s="1"/>
      <c r="B147" s="7" t="s">
        <v>177</v>
      </c>
      <c r="C147" s="41" t="s">
        <v>14</v>
      </c>
      <c r="D147" s="7" t="s">
        <v>204</v>
      </c>
      <c r="E147" s="7" t="s">
        <v>230</v>
      </c>
      <c r="F147" s="7" t="s">
        <v>235</v>
      </c>
      <c r="G147" s="7" t="s">
        <v>241</v>
      </c>
      <c r="H147" s="9">
        <v>50</v>
      </c>
      <c r="I147" s="28">
        <v>9</v>
      </c>
      <c r="J147" s="10">
        <f t="shared" si="9"/>
        <v>450</v>
      </c>
      <c r="K147" s="30">
        <f>I147-7.8</f>
        <v>1.2000000000000002</v>
      </c>
      <c r="L147" s="12">
        <f>H147*K147</f>
        <v>60.000000000000007</v>
      </c>
      <c r="M147" s="7"/>
      <c r="N147" s="1"/>
    </row>
    <row r="148" spans="1:14" x14ac:dyDescent="0.35">
      <c r="A148" s="1"/>
      <c r="B148" s="7" t="s">
        <v>177</v>
      </c>
      <c r="C148" s="41" t="s">
        <v>14</v>
      </c>
      <c r="D148" s="7" t="s">
        <v>225</v>
      </c>
      <c r="E148" s="7" t="s">
        <v>231</v>
      </c>
      <c r="F148" s="7" t="s">
        <v>236</v>
      </c>
      <c r="G148" s="7" t="s">
        <v>242</v>
      </c>
      <c r="H148" s="9">
        <v>50</v>
      </c>
      <c r="I148" s="28">
        <v>11.25</v>
      </c>
      <c r="J148" s="10">
        <f t="shared" si="9"/>
        <v>562.5</v>
      </c>
      <c r="K148" s="30">
        <f>I148-10</f>
        <v>1.25</v>
      </c>
      <c r="L148" s="12">
        <f t="shared" ref="L148:L151" si="10">H148*K148</f>
        <v>62.5</v>
      </c>
      <c r="M148" s="7"/>
      <c r="N148" s="1"/>
    </row>
    <row r="149" spans="1:14" x14ac:dyDescent="0.35">
      <c r="A149" s="1"/>
      <c r="B149" s="7" t="s">
        <v>177</v>
      </c>
      <c r="C149" s="41" t="s">
        <v>14</v>
      </c>
      <c r="D149" s="7" t="s">
        <v>225</v>
      </c>
      <c r="E149" s="7" t="s">
        <v>232</v>
      </c>
      <c r="F149" s="7" t="s">
        <v>237</v>
      </c>
      <c r="G149" s="7" t="s">
        <v>243</v>
      </c>
      <c r="H149" s="9">
        <v>50</v>
      </c>
      <c r="I149" s="28">
        <v>11</v>
      </c>
      <c r="J149" s="10">
        <f t="shared" si="9"/>
        <v>550</v>
      </c>
      <c r="K149" s="29">
        <f>I149-9.3</f>
        <v>1.6999999999999993</v>
      </c>
      <c r="L149" s="12">
        <f t="shared" si="10"/>
        <v>84.999999999999972</v>
      </c>
      <c r="M149" s="7"/>
      <c r="N149" s="1"/>
    </row>
    <row r="150" spans="1:14" x14ac:dyDescent="0.35">
      <c r="A150" s="1"/>
      <c r="B150" s="7" t="s">
        <v>177</v>
      </c>
      <c r="C150" s="41" t="s">
        <v>14</v>
      </c>
      <c r="D150" s="7" t="s">
        <v>225</v>
      </c>
      <c r="E150" s="7" t="s">
        <v>245</v>
      </c>
      <c r="F150" s="7" t="s">
        <v>237</v>
      </c>
      <c r="G150" s="7" t="s">
        <v>243</v>
      </c>
      <c r="H150" s="9">
        <v>50</v>
      </c>
      <c r="I150" s="28">
        <v>11</v>
      </c>
      <c r="J150" s="10">
        <f t="shared" si="9"/>
        <v>550</v>
      </c>
      <c r="K150" s="30">
        <f>I150-8.7</f>
        <v>2.3000000000000007</v>
      </c>
      <c r="L150" s="12">
        <f t="shared" si="10"/>
        <v>115.00000000000003</v>
      </c>
      <c r="M150" s="7"/>
      <c r="N150" s="1"/>
    </row>
    <row r="151" spans="1:14" x14ac:dyDescent="0.35">
      <c r="A151" s="1"/>
      <c r="B151" s="7" t="s">
        <v>227</v>
      </c>
      <c r="C151" s="41" t="s">
        <v>14</v>
      </c>
      <c r="D151" s="7" t="s">
        <v>225</v>
      </c>
      <c r="E151" s="7" t="s">
        <v>232</v>
      </c>
      <c r="F151" s="7" t="s">
        <v>238</v>
      </c>
      <c r="G151" s="7" t="s">
        <v>244</v>
      </c>
      <c r="H151" s="9">
        <v>50</v>
      </c>
      <c r="I151" s="28">
        <v>11</v>
      </c>
      <c r="J151" s="10">
        <f t="shared" si="9"/>
        <v>550</v>
      </c>
      <c r="K151" s="30">
        <f>I151-9.3</f>
        <v>1.6999999999999993</v>
      </c>
      <c r="L151" s="12">
        <f t="shared" si="10"/>
        <v>84.999999999999972</v>
      </c>
      <c r="M151" s="7"/>
      <c r="N151" s="1"/>
    </row>
    <row r="152" spans="1:14" x14ac:dyDescent="0.35">
      <c r="A152" s="1"/>
      <c r="B152" s="7"/>
      <c r="C152" s="7"/>
      <c r="D152" s="7"/>
      <c r="E152" s="7"/>
      <c r="F152" s="7"/>
      <c r="G152" s="7"/>
      <c r="H152" s="9"/>
      <c r="I152" s="28"/>
      <c r="J152" s="10">
        <f t="shared" si="9"/>
        <v>0</v>
      </c>
      <c r="K152" s="11"/>
      <c r="L152" s="12">
        <f t="shared" ref="L152" si="11">(H152*0.02)+(J152*1%)</f>
        <v>0</v>
      </c>
      <c r="M152" s="7"/>
      <c r="N152" s="1"/>
    </row>
    <row r="153" spans="1:14" x14ac:dyDescent="0.35">
      <c r="A153" s="1" t="s">
        <v>222</v>
      </c>
      <c r="B153" s="1"/>
      <c r="C153" s="1"/>
      <c r="D153" s="1"/>
      <c r="E153" s="1"/>
      <c r="F153" s="1"/>
      <c r="G153" s="1"/>
      <c r="H153" s="2"/>
      <c r="I153" s="1"/>
      <c r="J153" s="1"/>
      <c r="K153" s="6" t="s">
        <v>49</v>
      </c>
      <c r="L153" s="18">
        <f>SUM(L145:L152)</f>
        <v>468.86375999999996</v>
      </c>
      <c r="M153" s="1"/>
      <c r="N153" s="1"/>
    </row>
    <row r="154" spans="1:14" x14ac:dyDescent="0.35">
      <c r="A154" s="1"/>
      <c r="B154" s="1"/>
      <c r="C154" s="1"/>
      <c r="D154" s="1"/>
      <c r="E154" s="1"/>
      <c r="F154" s="1"/>
      <c r="G154" s="1"/>
      <c r="H154" s="2"/>
      <c r="I154" s="1"/>
      <c r="J154" s="1"/>
      <c r="K154" s="3"/>
      <c r="L154" s="4"/>
      <c r="M154" s="1"/>
      <c r="N154" s="1"/>
    </row>
    <row r="155" spans="1:14" x14ac:dyDescent="0.35">
      <c r="A155" s="5"/>
      <c r="B155" s="5"/>
      <c r="C155" s="5"/>
      <c r="D155" s="5"/>
      <c r="E155" s="5" t="s">
        <v>223</v>
      </c>
      <c r="F155" s="24">
        <f>L38+L103+L141+L153</f>
        <v>120381.14729199999</v>
      </c>
      <c r="G155" s="5"/>
      <c r="H155" s="25"/>
      <c r="I155" s="5"/>
      <c r="J155" s="5"/>
      <c r="K155" s="26"/>
      <c r="L155" s="27"/>
      <c r="M155" s="5"/>
      <c r="N155" s="5"/>
    </row>
  </sheetData>
  <autoFilter ref="B5:M134" xr:uid="{B6AB827A-8B39-463A-9EFF-50A87962A966}">
    <filterColumn colId="0">
      <filters>
        <filter val="Amanat Shah"/>
      </filters>
    </filterColumn>
  </autoFilter>
  <mergeCells count="5">
    <mergeCell ref="B4:M4"/>
    <mergeCell ref="B40:M40"/>
    <mergeCell ref="B105:M105"/>
    <mergeCell ref="B143:M143"/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PENDING COMMISSION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Mohiuddin</dc:creator>
  <cp:lastModifiedBy>Mohammad Mohiuddin</cp:lastModifiedBy>
  <dcterms:created xsi:type="dcterms:W3CDTF">2026-10-14T11:55:50Z</dcterms:created>
  <dcterms:modified xsi:type="dcterms:W3CDTF">2026-10-17T07:56:10Z</dcterms:modified>
</cp:coreProperties>
</file>